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tabRatio="602" firstSheet="2" activeTab="2"/>
  </bookViews>
  <sheets>
    <sheet name="BCDKT(Tr1-3)" sheetId="1" r:id="rId1"/>
    <sheet name="KQKD(Tr4) " sheetId="2" r:id="rId2"/>
    <sheet name="LCTT (Tr5-6)" sheetId="3" r:id="rId3"/>
    <sheet name="Thuyet minh(Tr7-9)" sheetId="4" r:id="rId4"/>
    <sheet name="Thuyet minh tiep (Tr10-11)" sheetId="5" r:id="rId5"/>
    <sheet name="Thuyet minh tiep(Tr 12-13)" sheetId="6" r:id="rId6"/>
    <sheet name="TM 3(T14-17)" sheetId="7" r:id="rId7"/>
  </sheets>
  <definedNames>
    <definedName name="_xlnm.Print_Area" localSheetId="0">'BCDKT(Tr1-3)'!$A$1:$E$126</definedName>
    <definedName name="_xlnm.Print_Area" localSheetId="1">'KQKD(Tr4) '!$A$1:$G$35</definedName>
    <definedName name="_xlnm.Print_Area" localSheetId="2">'LCTT (Tr5-6)'!$A$1:$F$50</definedName>
    <definedName name="_xlnm.Print_Area" localSheetId="3">'Thuyet minh(Tr7-9)'!$A$1:$I$223</definedName>
    <definedName name="_xlnm.Print_Titles" localSheetId="1">'KQKD(Tr4) '!$6:$6</definedName>
    <definedName name="_xlnm.Print_Titles" localSheetId="2">'LCTT (Tr5-6)'!$10:$10</definedName>
  </definedNames>
  <calcPr fullCalcOnLoad="1"/>
</workbook>
</file>

<file path=xl/sharedStrings.xml><?xml version="1.0" encoding="utf-8"?>
<sst xmlns="http://schemas.openxmlformats.org/spreadsheetml/2006/main" count="757" uniqueCount="589">
  <si>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</si>
  <si>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</si>
  <si>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</si>
  <si>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</si>
  <si>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</si>
  <si>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</si>
  <si>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</si>
  <si>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</si>
  <si>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</si>
  <si>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</si>
  <si>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</si>
  <si>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</si>
  <si>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</si>
  <si>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</si>
  <si>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</si>
  <si>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</si>
  <si>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</si>
  <si>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</si>
  <si>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</si>
  <si>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</si>
  <si>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</si>
  <si>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</si>
  <si>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</si>
  <si>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</si>
  <si>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</si>
  <si>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</si>
  <si>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</si>
  <si>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</si>
  <si>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</si>
  <si>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</si>
  <si>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</si>
  <si>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</si>
  <si>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</si>
  <si>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</si>
  <si>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</si>
  <si>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</si>
  <si>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</si>
  <si>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</si>
  <si>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</si>
  <si>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</si>
  <si>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</si>
  <si>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</si>
  <si>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</si>
  <si>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</si>
  <si>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</si>
  <si>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</si>
  <si>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</si>
  <si>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</si>
  <si>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</si>
  <si>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</si>
  <si>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</si>
  <si>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</si>
  <si>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</si>
  <si>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</si>
  <si>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</si>
  <si>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</si>
  <si>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</si>
  <si>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</si>
  <si>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</si>
  <si>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</si>
  <si>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</si>
  <si>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</si>
  <si>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</si>
  <si>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</si>
  <si>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</si>
  <si>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</si>
  <si>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</si>
  <si>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</si>
  <si>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</si>
  <si>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</si>
  <si>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</si>
  <si>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</si>
  <si>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</si>
  <si>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</si>
  <si>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</si>
  <si>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</si>
  <si>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</si>
  <si>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</si>
  <si>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</si>
  <si>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</si>
  <si>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</si>
  <si>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</si>
  <si>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</si>
  <si>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</si>
  <si>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</si>
  <si>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</si>
  <si>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</si>
  <si>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</si>
  <si>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</si>
  <si>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</si>
  <si>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</si>
  <si>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</si>
  <si>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</si>
  <si>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</si>
  <si>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</si>
  <si>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</si>
  <si>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</si>
  <si>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</si>
  <si>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</si>
  <si>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</si>
  <si>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</si>
  <si>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</si>
  <si>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</si>
  <si>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</si>
  <si>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</si>
  <si>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</si>
  <si>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</si>
  <si>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</si>
  <si>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</si>
  <si>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</si>
  <si>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</si>
  <si>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</si>
  <si>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</si>
  <si>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</si>
  <si>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</si>
  <si>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</si>
  <si>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</si>
  <si>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</si>
  <si>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</si>
  <si>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</si>
  <si>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</si>
  <si>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</si>
  <si>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</si>
  <si>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</si>
  <si>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</si>
  <si>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</si>
  <si>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</si>
  <si>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</si>
  <si>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</si>
  <si>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</si>
  <si>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</si>
  <si>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</si>
  <si>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</si>
  <si>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</si>
  <si>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</si>
  <si>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</si>
  <si>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</si>
  <si>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</si>
  <si>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</si>
  <si>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</si>
  <si>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 xml:space="preserve">  Ph©n phèi lîi nhuËn </t>
  </si>
  <si>
    <t xml:space="preserve">   TrÝch lËp c¸c quü</t>
  </si>
  <si>
    <t xml:space="preserve">  Chia cæ tøc :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</si>
  <si>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</si>
  <si>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</si>
  <si>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</si>
  <si>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</si>
  <si>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</si>
  <si>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</si>
  <si>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</si>
  <si>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</si>
  <si>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</si>
  <si>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</si>
  <si>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</si>
  <si>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</si>
  <si>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</si>
  <si>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</si>
  <si>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</si>
  <si>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</si>
  <si>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</si>
  <si>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</si>
  <si>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</si>
  <si>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</si>
  <si>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</si>
  <si>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</si>
  <si>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</si>
  <si>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</si>
  <si>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</si>
  <si>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</si>
  <si>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</si>
  <si>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</si>
  <si>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</si>
  <si>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</si>
  <si>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</si>
  <si>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</si>
  <si>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</si>
  <si>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</si>
  <si>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</si>
  <si>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</si>
  <si>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</si>
  <si>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</si>
  <si>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</si>
  <si>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</si>
  <si>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</si>
  <si>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</si>
  <si>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</si>
  <si>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</si>
  <si>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</si>
  <si>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</si>
  <si>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</si>
  <si>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</si>
  <si>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</si>
  <si>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</si>
  <si>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</si>
  <si>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</si>
  <si>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</si>
  <si>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</si>
  <si>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</si>
  <si>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</si>
  <si>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</si>
  <si>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</si>
  <si>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</si>
  <si>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</si>
  <si>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</si>
  <si>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</si>
  <si>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</si>
  <si>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</si>
  <si>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</si>
  <si>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</si>
  <si>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</si>
  <si>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</si>
  <si>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</si>
  <si>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</si>
  <si>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</si>
  <si>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</si>
  <si>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</si>
  <si>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</si>
  <si>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</si>
  <si>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</si>
  <si>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</si>
  <si>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</si>
  <si>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</si>
  <si>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</si>
  <si>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</si>
  <si>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</si>
  <si>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</si>
  <si>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</si>
  <si>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</si>
  <si>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</si>
  <si>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</si>
  <si>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</si>
  <si>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</si>
  <si>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</si>
  <si>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</si>
  <si>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</si>
  <si>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</si>
  <si>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</si>
  <si>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</si>
  <si>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</si>
  <si>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</si>
  <si>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</si>
  <si>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</si>
  <si>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</si>
  <si>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</si>
  <si>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</si>
  <si>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</si>
  <si>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</si>
  <si>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</si>
  <si>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</si>
  <si>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</si>
  <si>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</si>
  <si>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</si>
  <si>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</si>
  <si>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</si>
  <si>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</si>
  <si>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</si>
  <si>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</si>
  <si>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</si>
  <si>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</si>
  <si>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</si>
  <si>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</si>
  <si>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</si>
  <si>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</si>
  <si>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</si>
  <si>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</si>
  <si>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</si>
  <si>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</si>
  <si>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</si>
  <si>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</si>
  <si>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</si>
  <si>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</si>
  <si>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</si>
  <si>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</si>
  <si>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</si>
  <si>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</si>
  <si>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</si>
  <si>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</si>
  <si>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</si>
  <si>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</si>
  <si>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</si>
  <si>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</si>
  <si>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</si>
  <si>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</si>
  <si>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</si>
  <si>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</si>
  <si>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</si>
  <si>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</si>
  <si>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</si>
  <si>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</si>
  <si>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</si>
  <si>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</si>
  <si>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</si>
  <si>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</si>
  <si>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</si>
  <si>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</si>
  <si>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</si>
  <si>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</si>
  <si>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</si>
  <si>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</si>
  <si>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</si>
  <si>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</si>
  <si>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</si>
  <si>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</si>
  <si>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</si>
  <si>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</si>
  <si>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</si>
  <si>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</si>
  <si>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</si>
  <si>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</si>
  <si>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</si>
  <si>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</si>
  <si>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</si>
  <si>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</si>
  <si>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</si>
  <si>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</si>
  <si>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</si>
  <si>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</si>
  <si>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</si>
  <si>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</si>
  <si>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</si>
  <si>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</si>
  <si>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</si>
  <si>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</si>
  <si>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</si>
  <si>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</si>
  <si>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</si>
  <si>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</si>
  <si>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</si>
  <si>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</si>
  <si>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</si>
  <si>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</si>
  <si>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</si>
  <si>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</si>
  <si>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</si>
  <si>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</si>
  <si>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</si>
  <si>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</si>
  <si>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</si>
  <si>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</si>
  <si>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</si>
  <si>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</si>
  <si>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</si>
  <si>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</si>
  <si>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</si>
  <si>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</si>
  <si>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</si>
  <si>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</si>
  <si>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</si>
  <si>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</si>
  <si>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</si>
  <si>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</si>
  <si>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</si>
  <si>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</si>
  <si>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</si>
  <si>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</si>
  <si>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</si>
  <si>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</si>
  <si>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</si>
  <si>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</si>
  <si>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</si>
  <si>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</si>
  <si>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</si>
  <si>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</si>
  <si>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</si>
  <si>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</si>
  <si>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</si>
  <si>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</si>
  <si>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</si>
  <si>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</si>
  <si>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</si>
  <si>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</si>
  <si>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</si>
  <si>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</si>
  <si>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</si>
  <si>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</si>
  <si>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</si>
  <si>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</si>
  <si>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</si>
  <si>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</si>
  <si>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</si>
  <si>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</si>
  <si>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</si>
  <si>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</si>
  <si>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</si>
  <si>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</si>
  <si>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</si>
  <si>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</si>
  <si>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</si>
  <si>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</si>
  <si>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</si>
  <si>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</si>
  <si>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</si>
  <si>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</si>
  <si>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</si>
  <si>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</si>
  <si>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</si>
  <si>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</si>
  <si>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</si>
  <si>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</si>
  <si>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</si>
  <si>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</si>
  <si>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</si>
  <si>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</si>
  <si>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</si>
  <si>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</si>
  <si>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</si>
  <si>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</si>
  <si>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</si>
  <si>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</si>
  <si>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Cổ tức phải trả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</si>
  <si>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</si>
  <si>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</si>
  <si>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</si>
  <si>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</si>
  <si>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</si>
  <si>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</si>
  <si>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</si>
  <si>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</si>
  <si>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</si>
  <si>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</si>
  <si>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</si>
  <si>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</si>
  <si>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</si>
  <si>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</si>
  <si>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</si>
  <si>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</si>
  <si>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</si>
  <si>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</si>
  <si>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</si>
  <si>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</si>
  <si>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</si>
  <si>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</si>
  <si>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</si>
  <si>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</si>
  <si>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</si>
  <si>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</si>
  <si>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</si>
  <si>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</si>
  <si>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</si>
  <si>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</si>
  <si>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</si>
  <si>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</si>
  <si>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</si>
  <si>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</si>
  <si>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</si>
  <si>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</si>
  <si>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</si>
  <si>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</si>
  <si>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</si>
  <si>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</si>
  <si>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</si>
  <si>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</si>
  <si>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</si>
  <si>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</si>
  <si>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</si>
  <si>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</si>
  <si>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</si>
  <si>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</si>
  <si>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</si>
  <si>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</si>
  <si>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</si>
  <si>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</si>
  <si>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</si>
  <si>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</si>
  <si>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</si>
  <si>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</si>
  <si>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</si>
  <si>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</si>
  <si>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</si>
  <si>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</si>
  <si>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</si>
  <si>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</si>
  <si>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</si>
  <si>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</si>
  <si>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</si>
  <si>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</si>
  <si>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</si>
  <si>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</si>
  <si>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</si>
  <si>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</si>
  <si>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</si>
  <si>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</si>
  <si>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</si>
  <si>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</si>
  <si>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</si>
  <si>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</si>
  <si>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</si>
  <si>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</si>
  <si>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</si>
  <si>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</si>
  <si>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</si>
  <si>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</si>
  <si>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</si>
  <si>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</si>
  <si>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</si>
  <si>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</si>
  <si>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Phưong tiện vận tải truyền dãn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</si>
  <si>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</si>
  <si>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</si>
  <si>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</si>
  <si>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</si>
  <si>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</si>
  <si>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</si>
  <si>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</si>
  <si>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</si>
  <si>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</si>
  <si>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</si>
  <si>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</si>
  <si>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</si>
  <si>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</si>
  <si>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</si>
  <si>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</si>
  <si>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</si>
  <si>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 xml:space="preserve">            Người lập biểu                                                               Kế toán trưởng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</si>
  <si>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</si>
  <si>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</si>
  <si>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</si>
  <si>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</si>
  <si>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</si>
  <si>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</si>
  <si>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</si>
  <si>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</si>
  <si>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</si>
  <si>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</si>
  <si>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</si>
  <si>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</si>
  <si>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</si>
  <si>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</si>
  <si>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>T¹i ngµy 01/01/2011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</si>
  <si>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</si>
  <si>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</si>
  <si>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</si>
  <si>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</si>
  <si>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</si>
  <si>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</si>
  <si>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</si>
  <si>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</si>
  <si>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</si>
  <si>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</si>
  <si>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</si>
  <si>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</si>
  <si>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</si>
  <si>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</si>
  <si>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</si>
  <si>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</si>
  <si>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trả vốn góp cho các chủ sở hữu, mua lại cổ phiếu của
 chủ doanh nghiệp đã phát hành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</si>
  <si>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</si>
  <si>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</si>
  <si>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</si>
  <si>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</si>
  <si>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</si>
  <si>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</si>
  <si>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Nguyễn Hồng Phúc                          Nguyễn Thanh Thủy</t>
  </si>
  <si>
    <t>T¹i ngµy 31/12/2011</t>
  </si>
  <si>
    <t>T¹i ngµy 01/01/2012</t>
  </si>
  <si>
    <t xml:space="preserve">Số cuối kỳ </t>
  </si>
  <si>
    <t>Nguyễn Hồng Phúc                       Nguyễn Thanh Thủy</t>
  </si>
  <si>
    <t xml:space="preserve">         Nguyễn Hồng Phúc                                                     Nguyễn Thanh Thủy</t>
  </si>
  <si>
    <t>Báo cáo tài chính
Quý 3 năm tài chính 2012</t>
  </si>
  <si>
    <t>DN - BÁO CÁO KẾT QUẢ  KINH DOANH - QUÝ 3 NĂM 2012</t>
  </si>
  <si>
    <t>Báo cáo tài chính 
Quý 3 năm tài chính 2012</t>
  </si>
  <si>
    <t>Quý 3 năm tài chính 2012</t>
  </si>
  <si>
    <t>Lũy kế từ đầu năm đến cuối quý 3   năm trước</t>
  </si>
  <si>
    <t xml:space="preserve">       DN- BÁO CÁO LƯU CHUYỂN TIỀN TỆ - PPTT - QUÝ III NĂM 2012</t>
  </si>
  <si>
    <t>DN - BẢN THUYẾT MINH BÁO CÁO TÀI CHÍNH QUÝ III NĂM 2012</t>
  </si>
  <si>
    <t>Số dư đến 30/09/2012</t>
  </si>
  <si>
    <t xml:space="preserve"> - Tại ngày 30/09/2012</t>
  </si>
  <si>
    <t>Sè d­ ®Õn 30/09/2012</t>
  </si>
  <si>
    <t>01/01/2012 - 30/09/2012</t>
  </si>
  <si>
    <t>01/01/2011 - 30/09/2011</t>
  </si>
  <si>
    <t>01/01/2012- 30/09/2012</t>
  </si>
  <si>
    <t>Quý 3
năm nay</t>
  </si>
  <si>
    <t>Quý 3
năm trước</t>
  </si>
  <si>
    <t>Số lũy kế từ đầu năm đến cuối quý 3 (Năm nay)</t>
  </si>
  <si>
    <t>Số lũy kế từ đầu năm đến cuối quý 3 (Năm trước)</t>
  </si>
  <si>
    <t>Nguyễn Hồng Phúc                           Nguyễn Thanh Thủy</t>
  </si>
  <si>
    <t xml:space="preserve">  Chi thï lao H§QT:</t>
  </si>
  <si>
    <t>Lũy kế từ đầu năm đến cuối quý 3 năm nay</t>
  </si>
  <si>
    <t xml:space="preserve">                             </t>
  </si>
  <si>
    <t>Tổng giám đốc</t>
  </si>
  <si>
    <t xml:space="preserve">Giải trình nguyên nhân dẫn đến biến động về kết quả kinh doanh giữa kỳ báo cáo Quý 3 năm 2011 so với Quý 3 năm 2012:
- Lợi nhuận kế toán sau thuế thu nhập doanh nghiệp Quý 3 năm 2011 là: -14.922.880.690 đ.
- Lợi nhuận kế toán sau thuế thu nhập doanh nghiệp Quý 3 năm 2012 là:    2.175.827.483 đ.
    Như vậy, lợi nhuận sau thuế quý 3 năm 2012 tăng hơn 214 % so với lợi nhuận sau thuế quý 3 năm 2011, nguyên nhân chủ yếu là :
       + Doanh thu tài chính Quý 3/2012 so với Quý 3/2011 tăng hơn 201% là do có thu nhập từ cổ tức của các khoản đầu tư tài chính dài hạn.
       + Chi phí tài chính Quý 3/2012 so với quý 3/2011 giảm trên 69%  là do tỷ giá trong kỳ ổn định, không có biến động lớn về chi phí chênh lệch tỷ giá như cùng kỳ năm trước.
      +  Thu nhập khác trong Quý 3/2012 so với Quý 3/2011 tăng hơn 3.544 triệu đồng là do Công ty Bảo hiểm  bồi thường tiền tổn thất tàu Vietfracht.
      </t>
  </si>
  <si>
    <t>Hà Nội, ngày 19 tháng  10  năm 2012</t>
  </si>
  <si>
    <t>(đã ký)</t>
  </si>
  <si>
    <t>Hà Nội, ngày  19 tháng 10  năm  2012</t>
  </si>
  <si>
    <t xml:space="preserve">                    Hà Nội, ngày 19  tháng  10  năm 2012  </t>
  </si>
  <si>
    <t xml:space="preserve">            Hà Nội, ngày 19 tháng 10 năm 2012</t>
  </si>
  <si>
    <t>(đã ký)                                                     (đã ký)</t>
  </si>
  <si>
    <t xml:space="preserve">(đã ký) </t>
  </si>
  <si>
    <t>(đã ký)                                                           (đã ký)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</si>
</sst>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_ * #,##0.00_ ;_ * \-#,##0.00_ ;_ * &quot;-&quot;??_ ;_ @_ "/>
    <numFmt numFmtId="181" formatCode="#,##0;[Red]#,##0"/>
    <numFmt numFmtId="182" formatCode="#,##0_ ;[Red]\-#,##0\ "/>
    <numFmt numFmtId="183" formatCode="_(* #,##0_);_(* \(#,##0\);_(* &quot;-&quot;??_);_(@_)"/>
    <numFmt numFmtId="184" formatCode="0_);[Red]\(0\)"/>
    <numFmt numFmtId="185" formatCode="[$-409]dddd\,\ mmmm\ dd\,\ yyyy"/>
    <numFmt numFmtId="186" formatCode="mm/dd/yy;@"/>
    <numFmt numFmtId="187" formatCode="m/d/yyyy;@"/>
    <numFmt numFmtId="188" formatCode="[$-409]h:mm:ss\ AM/PM"/>
    <numFmt numFmtId="189" formatCode="#,##0.0;[Red]#,##0.0"/>
    <numFmt numFmtId="190" formatCode="mm/dd/yyyy"/>
    <numFmt numFmtId="191" formatCode="00000"/>
    <numFmt numFmtId="192" formatCode="mm/dd/yy"/>
    <numFmt numFmtId="193" formatCode="0.00;[Red]0.00"/>
    <numFmt numFmtId="194" formatCode="0.00_);\(0.00\)"/>
  </numFmts>
  <fonts count="50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2"/>
      <color indexed="10"/>
      <name val=".VnTim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3" fontId="0" fillId="24" borderId="21" xfId="0" applyNumberFormat="1" applyFont="1" applyFill="1" applyBorder="1" applyAlignment="1">
      <alignment horizontal="right"/>
    </xf>
    <xf numFmtId="0" fontId="2" fillId="24" borderId="22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3" fontId="0" fillId="24" borderId="22" xfId="0" applyNumberFormat="1" applyFont="1" applyFill="1" applyBorder="1" applyAlignment="1">
      <alignment horizontal="right"/>
    </xf>
    <xf numFmtId="0" fontId="0" fillId="24" borderId="16" xfId="0" applyFill="1" applyBorder="1" applyAlignment="1">
      <alignment/>
    </xf>
    <xf numFmtId="0" fontId="1" fillId="24" borderId="23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 horizontal="center" vertical="center" wrapText="1"/>
    </xf>
    <xf numFmtId="0" fontId="1" fillId="24" borderId="15" xfId="0" applyFont="1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3" fontId="3" fillId="24" borderId="24" xfId="0" applyNumberFormat="1" applyFont="1" applyFill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24" borderId="24" xfId="0" applyNumberFormat="1" applyFont="1" applyFill="1" applyBorder="1" applyAlignment="1">
      <alignment/>
    </xf>
    <xf numFmtId="3" fontId="4" fillId="24" borderId="24" xfId="0" applyNumberFormat="1" applyFont="1" applyFill="1" applyBorder="1" applyAlignment="1">
      <alignment/>
    </xf>
    <xf numFmtId="37" fontId="4" fillId="24" borderId="1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3" fontId="11" fillId="24" borderId="24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6" fillId="0" borderId="28" xfId="0" applyNumberFormat="1" applyFont="1" applyBorder="1" applyAlignment="1" quotePrefix="1">
      <alignment horizontal="center"/>
    </xf>
    <xf numFmtId="37" fontId="6" fillId="0" borderId="28" xfId="0" applyNumberFormat="1" applyFont="1" applyBorder="1" applyAlignment="1" quotePrefix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 quotePrefix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7" fillId="24" borderId="20" xfId="0" applyFont="1" applyFill="1" applyBorder="1" applyAlignment="1">
      <alignment horizontal="center"/>
    </xf>
    <xf numFmtId="0" fontId="7" fillId="24" borderId="16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3" fontId="7" fillId="24" borderId="16" xfId="0" applyNumberFormat="1" applyFont="1" applyFill="1" applyBorder="1" applyAlignment="1">
      <alignment horizontal="right"/>
    </xf>
    <xf numFmtId="3" fontId="7" fillId="24" borderId="23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11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3" fontId="6" fillId="24" borderId="19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3" fontId="7" fillId="24" borderId="12" xfId="0" applyNumberFormat="1" applyFont="1" applyFill="1" applyBorder="1" applyAlignment="1">
      <alignment horizontal="right"/>
    </xf>
    <xf numFmtId="3" fontId="7" fillId="24" borderId="14" xfId="0" applyNumberFormat="1" applyFont="1" applyFill="1" applyBorder="1" applyAlignment="1">
      <alignment horizontal="right"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3" fontId="20" fillId="24" borderId="13" xfId="0" applyNumberFormat="1" applyFont="1" applyFill="1" applyBorder="1" applyAlignment="1">
      <alignment horizontal="right"/>
    </xf>
    <xf numFmtId="3" fontId="6" fillId="24" borderId="13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 horizontal="right"/>
    </xf>
    <xf numFmtId="3" fontId="15" fillId="24" borderId="17" xfId="0" applyNumberFormat="1" applyFont="1" applyFill="1" applyBorder="1" applyAlignment="1">
      <alignment horizontal="right"/>
    </xf>
    <xf numFmtId="3" fontId="15" fillId="24" borderId="26" xfId="0" applyNumberFormat="1" applyFont="1" applyFill="1" applyBorder="1" applyAlignment="1">
      <alignment horizontal="right"/>
    </xf>
    <xf numFmtId="3" fontId="15" fillId="24" borderId="23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3" fontId="22" fillId="24" borderId="24" xfId="0" applyNumberFormat="1" applyFont="1" applyFill="1" applyBorder="1" applyAlignment="1">
      <alignment horizontal="right"/>
    </xf>
    <xf numFmtId="3" fontId="22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 horizontal="right"/>
    </xf>
    <xf numFmtId="3" fontId="15" fillId="24" borderId="24" xfId="0" applyNumberFormat="1" applyFont="1" applyFill="1" applyBorder="1" applyAlignment="1">
      <alignment horizontal="right"/>
    </xf>
    <xf numFmtId="3" fontId="21" fillId="24" borderId="11" xfId="0" applyNumberFormat="1" applyFont="1" applyFill="1" applyBorder="1" applyAlignment="1">
      <alignment horizontal="right"/>
    </xf>
    <xf numFmtId="0" fontId="15" fillId="24" borderId="10" xfId="0" applyFont="1" applyFill="1" applyBorder="1" applyAlignment="1">
      <alignment/>
    </xf>
    <xf numFmtId="3" fontId="15" fillId="24" borderId="0" xfId="0" applyNumberFormat="1" applyFont="1" applyFill="1" applyBorder="1" applyAlignment="1">
      <alignment horizontal="right"/>
    </xf>
    <xf numFmtId="3" fontId="15" fillId="24" borderId="11" xfId="0" applyNumberFormat="1" applyFont="1" applyFill="1" applyBorder="1" applyAlignment="1">
      <alignment horizontal="right"/>
    </xf>
    <xf numFmtId="0" fontId="15" fillId="24" borderId="19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3" fontId="22" fillId="24" borderId="18" xfId="0" applyNumberFormat="1" applyFont="1" applyFill="1" applyBorder="1" applyAlignment="1">
      <alignment horizontal="right"/>
    </xf>
    <xf numFmtId="3" fontId="22" fillId="24" borderId="20" xfId="0" applyNumberFormat="1" applyFont="1" applyFill="1" applyBorder="1" applyAlignment="1">
      <alignment horizontal="right"/>
    </xf>
    <xf numFmtId="3" fontId="21" fillId="24" borderId="20" xfId="0" applyNumberFormat="1" applyFont="1" applyFill="1" applyBorder="1" applyAlignment="1">
      <alignment horizontal="right"/>
    </xf>
    <xf numFmtId="3" fontId="15" fillId="24" borderId="18" xfId="0" applyNumberFormat="1" applyFont="1" applyFill="1" applyBorder="1" applyAlignment="1">
      <alignment horizontal="right"/>
    </xf>
    <xf numFmtId="3" fontId="21" fillId="24" borderId="15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3" fontId="22" fillId="24" borderId="23" xfId="0" applyNumberFormat="1" applyFont="1" applyFill="1" applyBorder="1" applyAlignment="1">
      <alignment horizontal="right"/>
    </xf>
    <xf numFmtId="3" fontId="21" fillId="24" borderId="24" xfId="0" applyNumberFormat="1" applyFont="1" applyFill="1" applyBorder="1" applyAlignment="1">
      <alignment horizontal="right"/>
    </xf>
    <xf numFmtId="3" fontId="21" fillId="24" borderId="18" xfId="0" applyNumberFormat="1" applyFont="1" applyFill="1" applyBorder="1" applyAlignment="1">
      <alignment horizontal="right"/>
    </xf>
    <xf numFmtId="0" fontId="15" fillId="24" borderId="12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3" fontId="22" fillId="24" borderId="13" xfId="0" applyNumberFormat="1" applyFont="1" applyFill="1" applyBorder="1" applyAlignment="1">
      <alignment horizontal="right"/>
    </xf>
    <xf numFmtId="3" fontId="21" fillId="24" borderId="13" xfId="0" applyNumberFormat="1" applyFont="1" applyFill="1" applyBorder="1" applyAlignment="1">
      <alignment horizontal="right"/>
    </xf>
    <xf numFmtId="3" fontId="15" fillId="24" borderId="13" xfId="0" applyNumberFormat="1" applyFont="1" applyFill="1" applyBorder="1" applyAlignment="1">
      <alignment horizontal="right"/>
    </xf>
    <xf numFmtId="3" fontId="21" fillId="24" borderId="14" xfId="0" applyNumberFormat="1" applyFont="1" applyFill="1" applyBorder="1" applyAlignment="1">
      <alignment horizontal="right"/>
    </xf>
    <xf numFmtId="0" fontId="6" fillId="24" borderId="16" xfId="0" applyFont="1" applyFill="1" applyBorder="1" applyAlignment="1">
      <alignment/>
    </xf>
    <xf numFmtId="3" fontId="6" fillId="24" borderId="23" xfId="0" applyNumberFormat="1" applyFont="1" applyFill="1" applyBorder="1" applyAlignment="1">
      <alignment horizontal="right"/>
    </xf>
    <xf numFmtId="0" fontId="6" fillId="24" borderId="15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15" fillId="24" borderId="20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15" fillId="24" borderId="13" xfId="0" applyFont="1" applyFill="1" applyBorder="1" applyAlignment="1">
      <alignment/>
    </xf>
    <xf numFmtId="3" fontId="6" fillId="24" borderId="10" xfId="0" applyNumberFormat="1" applyFont="1" applyFill="1" applyBorder="1" applyAlignment="1" quotePrefix="1">
      <alignment horizontal="right"/>
    </xf>
    <xf numFmtId="3" fontId="6" fillId="24" borderId="0" xfId="0" applyNumberFormat="1" applyFont="1" applyFill="1" applyBorder="1" applyAlignment="1" quotePrefix="1">
      <alignment horizontal="right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7" fillId="24" borderId="0" xfId="0" applyNumberFormat="1" applyFont="1" applyFill="1" applyBorder="1" applyAlignment="1">
      <alignment horizontal="right"/>
    </xf>
    <xf numFmtId="0" fontId="7" fillId="24" borderId="20" xfId="0" applyFont="1" applyFill="1" applyBorder="1" applyAlignment="1">
      <alignment/>
    </xf>
    <xf numFmtId="3" fontId="7" fillId="24" borderId="20" xfId="0" applyNumberFormat="1" applyFont="1" applyFill="1" applyBorder="1" applyAlignment="1">
      <alignment horizontal="right"/>
    </xf>
    <xf numFmtId="0" fontId="6" fillId="24" borderId="23" xfId="0" applyFont="1" applyFill="1" applyBorder="1" applyAlignment="1">
      <alignment/>
    </xf>
    <xf numFmtId="3" fontId="6" fillId="24" borderId="17" xfId="0" applyNumberFormat="1" applyFont="1" applyFill="1" applyBorder="1" applyAlignment="1">
      <alignment horizontal="right"/>
    </xf>
    <xf numFmtId="0" fontId="7" fillId="24" borderId="17" xfId="0" applyFont="1" applyFill="1" applyBorder="1" applyAlignment="1">
      <alignment/>
    </xf>
    <xf numFmtId="3" fontId="6" fillId="24" borderId="12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3" fontId="6" fillId="24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 horizontal="right"/>
    </xf>
    <xf numFmtId="0" fontId="17" fillId="24" borderId="0" xfId="0" applyFont="1" applyFill="1" applyAlignment="1">
      <alignment/>
    </xf>
    <xf numFmtId="3" fontId="7" fillId="24" borderId="10" xfId="0" applyNumberFormat="1" applyFont="1" applyFill="1" applyBorder="1" applyAlignment="1">
      <alignment horizontal="center"/>
    </xf>
    <xf numFmtId="3" fontId="7" fillId="24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6" fillId="24" borderId="0" xfId="0" applyFont="1" applyFill="1" applyBorder="1" applyAlignment="1">
      <alignment horizontal="left"/>
    </xf>
    <xf numFmtId="0" fontId="13" fillId="24" borderId="1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24" borderId="0" xfId="0" applyFont="1" applyFill="1" applyBorder="1" applyAlignment="1">
      <alignment/>
    </xf>
    <xf numFmtId="41" fontId="15" fillId="24" borderId="0" xfId="0" applyNumberFormat="1" applyFont="1" applyFill="1" applyBorder="1" applyAlignment="1">
      <alignment horizontal="right"/>
    </xf>
    <xf numFmtId="41" fontId="15" fillId="24" borderId="24" xfId="0" applyNumberFormat="1" applyFont="1" applyFill="1" applyBorder="1" applyAlignment="1">
      <alignment horizontal="right"/>
    </xf>
    <xf numFmtId="41" fontId="21" fillId="24" borderId="11" xfId="0" applyNumberFormat="1" applyFont="1" applyFill="1" applyBorder="1" applyAlignment="1">
      <alignment horizontal="right"/>
    </xf>
    <xf numFmtId="0" fontId="25" fillId="24" borderId="20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0" fontId="13" fillId="24" borderId="13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>
      <alignment horizontal="center"/>
    </xf>
    <xf numFmtId="3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0" fontId="15" fillId="0" borderId="28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3" fontId="2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31" fillId="24" borderId="24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30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19" xfId="0" applyFont="1" applyFill="1" applyBorder="1" applyAlignment="1">
      <alignment/>
    </xf>
    <xf numFmtId="3" fontId="6" fillId="24" borderId="12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23" fillId="2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vertical="top" wrapText="1"/>
    </xf>
    <xf numFmtId="49" fontId="15" fillId="0" borderId="26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center" vertical="top"/>
    </xf>
    <xf numFmtId="3" fontId="15" fillId="0" borderId="24" xfId="0" applyNumberFormat="1" applyFont="1" applyBorder="1" applyAlignment="1">
      <alignment vertical="top" wrapText="1"/>
    </xf>
    <xf numFmtId="3" fontId="15" fillId="0" borderId="24" xfId="42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5" fillId="0" borderId="24" xfId="42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center" vertical="top"/>
    </xf>
    <xf numFmtId="3" fontId="21" fillId="0" borderId="24" xfId="0" applyNumberFormat="1" applyFont="1" applyBorder="1" applyAlignment="1">
      <alignment vertical="top" wrapText="1"/>
    </xf>
    <xf numFmtId="37" fontId="21" fillId="0" borderId="24" xfId="42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right" vertical="top"/>
    </xf>
    <xf numFmtId="37" fontId="15" fillId="0" borderId="24" xfId="0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" fontId="21" fillId="0" borderId="18" xfId="0" applyNumberFormat="1" applyFont="1" applyBorder="1" applyAlignment="1">
      <alignment horizontal="center" vertical="top"/>
    </xf>
    <xf numFmtId="3" fontId="21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center" vertical="top"/>
    </xf>
    <xf numFmtId="181" fontId="21" fillId="0" borderId="18" xfId="42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3" fontId="22" fillId="0" borderId="24" xfId="0" applyNumberFormat="1" applyFont="1" applyBorder="1" applyAlignment="1">
      <alignment horizontal="right"/>
    </xf>
    <xf numFmtId="0" fontId="49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55" applyNumberFormat="1" applyFont="1" applyFill="1" applyBorder="1" applyAlignment="1">
      <alignment/>
      <protection/>
    </xf>
    <xf numFmtId="3" fontId="21" fillId="0" borderId="24" xfId="42" applyNumberFormat="1" applyFont="1" applyBorder="1" applyAlignment="1">
      <alignment vertical="top"/>
    </xf>
    <xf numFmtId="3" fontId="13" fillId="0" borderId="28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/>
    </xf>
    <xf numFmtId="37" fontId="13" fillId="0" borderId="28" xfId="0" applyNumberFormat="1" applyFont="1" applyBorder="1" applyAlignment="1">
      <alignment/>
    </xf>
    <xf numFmtId="37" fontId="30" fillId="24" borderId="24" xfId="42" applyNumberFormat="1" applyFont="1" applyFill="1" applyBorder="1" applyAlignment="1">
      <alignment vertical="top"/>
    </xf>
    <xf numFmtId="181" fontId="21" fillId="0" borderId="24" xfId="42" applyNumberFormat="1" applyFont="1" applyBorder="1" applyAlignment="1">
      <alignment vertical="top"/>
    </xf>
    <xf numFmtId="181" fontId="7" fillId="0" borderId="28" xfId="0" applyNumberFormat="1" applyFont="1" applyBorder="1" applyAlignment="1">
      <alignment/>
    </xf>
    <xf numFmtId="37" fontId="21" fillId="0" borderId="28" xfId="0" applyNumberFormat="1" applyFont="1" applyBorder="1" applyAlignment="1">
      <alignment/>
    </xf>
    <xf numFmtId="37" fontId="21" fillId="0" borderId="24" xfId="42" applyNumberFormat="1" applyFont="1" applyBorder="1" applyAlignment="1">
      <alignment horizontal="right" vertical="top"/>
    </xf>
    <xf numFmtId="37" fontId="15" fillId="0" borderId="31" xfId="0" applyNumberFormat="1" applyFont="1" applyBorder="1" applyAlignment="1">
      <alignment/>
    </xf>
    <xf numFmtId="0" fontId="7" fillId="0" borderId="0" xfId="55" applyFont="1" applyFill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7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190" fontId="26" fillId="0" borderId="26" xfId="0" applyNumberFormat="1" applyFont="1" applyBorder="1" applyAlignment="1">
      <alignment horizontal="center" vertical="center" wrapText="1"/>
    </xf>
    <xf numFmtId="190" fontId="2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4" fontId="10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41" fontId="6" fillId="24" borderId="10" xfId="0" applyNumberFormat="1" applyFont="1" applyFill="1" applyBorder="1" applyAlignment="1">
      <alignment horizontal="right"/>
    </xf>
    <xf numFmtId="41" fontId="6" fillId="24" borderId="11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center"/>
    </xf>
    <xf numFmtId="3" fontId="6" fillId="24" borderId="11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right"/>
    </xf>
    <xf numFmtId="3" fontId="6" fillId="24" borderId="11" xfId="0" applyNumberFormat="1" applyFont="1" applyFill="1" applyBorder="1" applyAlignment="1">
      <alignment horizontal="right"/>
    </xf>
    <xf numFmtId="3" fontId="7" fillId="24" borderId="16" xfId="0" applyNumberFormat="1" applyFont="1" applyFill="1" applyBorder="1" applyAlignment="1">
      <alignment horizontal="right"/>
    </xf>
    <xf numFmtId="3" fontId="7" fillId="24" borderId="23" xfId="0" applyNumberFormat="1" applyFont="1" applyFill="1" applyBorder="1" applyAlignment="1">
      <alignment horizontal="right"/>
    </xf>
    <xf numFmtId="3" fontId="7" fillId="24" borderId="12" xfId="0" applyNumberFormat="1" applyFont="1" applyFill="1" applyBorder="1" applyAlignment="1">
      <alignment horizontal="right"/>
    </xf>
    <xf numFmtId="3" fontId="7" fillId="24" borderId="14" xfId="0" applyNumberFormat="1" applyFont="1" applyFill="1" applyBorder="1" applyAlignment="1">
      <alignment horizontal="right"/>
    </xf>
    <xf numFmtId="3" fontId="6" fillId="24" borderId="19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190" fontId="7" fillId="24" borderId="12" xfId="0" applyNumberFormat="1" applyFont="1" applyFill="1" applyBorder="1" applyAlignment="1">
      <alignment horizontal="center"/>
    </xf>
    <xf numFmtId="190" fontId="7" fillId="24" borderId="14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3" fontId="13" fillId="24" borderId="10" xfId="0" applyNumberFormat="1" applyFont="1" applyFill="1" applyBorder="1" applyAlignment="1">
      <alignment horizontal="right"/>
    </xf>
    <xf numFmtId="3" fontId="13" fillId="24" borderId="11" xfId="0" applyNumberFormat="1" applyFont="1" applyFill="1" applyBorder="1" applyAlignment="1">
      <alignment horizontal="right"/>
    </xf>
    <xf numFmtId="0" fontId="21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20" xfId="0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3" fontId="19" fillId="24" borderId="23" xfId="0" applyNumberFormat="1" applyFont="1" applyFill="1" applyBorder="1" applyAlignment="1">
      <alignment horizontal="right"/>
    </xf>
    <xf numFmtId="3" fontId="7" fillId="24" borderId="12" xfId="0" applyNumberFormat="1" applyFont="1" applyFill="1" applyBorder="1" applyAlignment="1">
      <alignment/>
    </xf>
    <xf numFmtId="3" fontId="7" fillId="24" borderId="14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 horizontal="center"/>
    </xf>
    <xf numFmtId="3" fontId="6" fillId="24" borderId="23" xfId="0" applyNumberFormat="1" applyFont="1" applyFill="1" applyBorder="1" applyAlignment="1">
      <alignment horizontal="center"/>
    </xf>
    <xf numFmtId="37" fontId="6" fillId="24" borderId="10" xfId="0" applyNumberFormat="1" applyFont="1" applyFill="1" applyBorder="1" applyAlignment="1">
      <alignment horizontal="right"/>
    </xf>
    <xf numFmtId="37" fontId="6" fillId="24" borderId="11" xfId="0" applyNumberFormat="1" applyFont="1" applyFill="1" applyBorder="1" applyAlignment="1">
      <alignment horizontal="right"/>
    </xf>
    <xf numFmtId="3" fontId="6" fillId="24" borderId="16" xfId="0" applyNumberFormat="1" applyFont="1" applyFill="1" applyBorder="1" applyAlignment="1">
      <alignment horizontal="right"/>
    </xf>
    <xf numFmtId="3" fontId="6" fillId="24" borderId="23" xfId="0" applyNumberFormat="1" applyFont="1" applyFill="1" applyBorder="1" applyAlignment="1">
      <alignment horizontal="right"/>
    </xf>
    <xf numFmtId="0" fontId="17" fillId="24" borderId="0" xfId="0" applyFont="1" applyFill="1" applyAlignment="1">
      <alignment horizontal="center"/>
    </xf>
    <xf numFmtId="3" fontId="6" fillId="24" borderId="19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0" fontId="7" fillId="24" borderId="25" xfId="0" applyFont="1" applyFill="1" applyBorder="1" applyAlignment="1">
      <alignment horizontal="left"/>
    </xf>
    <xf numFmtId="0" fontId="6" fillId="24" borderId="10" xfId="0" applyFont="1" applyFill="1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6" fillId="24" borderId="11" xfId="0" applyFont="1" applyFill="1" applyBorder="1" applyAlignment="1">
      <alignment vertical="center" wrapText="1"/>
    </xf>
    <xf numFmtId="0" fontId="6" fillId="24" borderId="19" xfId="0" applyFont="1" applyFill="1" applyBorder="1" applyAlignment="1">
      <alignment vertical="center" wrapText="1"/>
    </xf>
    <xf numFmtId="0" fontId="6" fillId="24" borderId="20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15" fillId="24" borderId="19" xfId="0" applyFont="1" applyFill="1" applyBorder="1" applyAlignment="1">
      <alignment horizontal="left"/>
    </xf>
    <xf numFmtId="0" fontId="15" fillId="24" borderId="20" xfId="0" applyFont="1" applyFill="1" applyBorder="1" applyAlignment="1">
      <alignment horizontal="left"/>
    </xf>
    <xf numFmtId="0" fontId="15" fillId="24" borderId="15" xfId="0" applyFont="1" applyFill="1" applyBorder="1" applyAlignment="1">
      <alignment horizontal="left"/>
    </xf>
    <xf numFmtId="3" fontId="0" fillId="24" borderId="19" xfId="0" applyNumberFormat="1" applyFill="1" applyBorder="1" applyAlignment="1">
      <alignment horizontal="center"/>
    </xf>
    <xf numFmtId="3" fontId="0" fillId="24" borderId="20" xfId="0" applyNumberFormat="1" applyFill="1" applyBorder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3" fontId="0" fillId="24" borderId="0" xfId="0" applyNumberFormat="1" applyFill="1" applyBorder="1" applyAlignment="1">
      <alignment horizontal="center"/>
    </xf>
    <xf numFmtId="3" fontId="0" fillId="24" borderId="11" xfId="0" applyNumberFormat="1" applyFill="1" applyBorder="1" applyAlignment="1">
      <alignment horizontal="center"/>
    </xf>
    <xf numFmtId="3" fontId="0" fillId="24" borderId="16" xfId="0" applyNumberFormat="1" applyFill="1" applyBorder="1" applyAlignment="1">
      <alignment horizontal="center"/>
    </xf>
    <xf numFmtId="3" fontId="0" fillId="24" borderId="23" xfId="0" applyNumberForma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3" fontId="0" fillId="24" borderId="17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3" fontId="1" fillId="24" borderId="19" xfId="0" applyNumberFormat="1" applyFont="1" applyFill="1" applyBorder="1" applyAlignment="1">
      <alignment horizontal="center"/>
    </xf>
    <xf numFmtId="3" fontId="1" fillId="24" borderId="15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>
      <alignment horizontal="right"/>
    </xf>
    <xf numFmtId="3" fontId="4" fillId="24" borderId="23" xfId="0" applyNumberFormat="1" applyFont="1" applyFill="1" applyBorder="1" applyAlignment="1">
      <alignment horizontal="right"/>
    </xf>
    <xf numFmtId="3" fontId="4" fillId="24" borderId="19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16" fillId="24" borderId="0" xfId="0" applyFont="1" applyFill="1" applyBorder="1" applyAlignment="1">
      <alignment horizontal="left"/>
    </xf>
    <xf numFmtId="3" fontId="16" fillId="24" borderId="0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/>
    </xf>
    <xf numFmtId="3" fontId="24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7" fillId="24" borderId="19" xfId="0" applyNumberFormat="1" applyFont="1" applyFill="1" applyBorder="1" applyAlignment="1">
      <alignment horizontal="right"/>
    </xf>
    <xf numFmtId="3" fontId="7" fillId="24" borderId="15" xfId="0" applyNumberFormat="1" applyFont="1" applyFill="1" applyBorder="1" applyAlignment="1">
      <alignment horizontal="right"/>
    </xf>
    <xf numFmtId="3" fontId="25" fillId="24" borderId="16" xfId="0" applyNumberFormat="1" applyFont="1" applyFill="1" applyBorder="1" applyAlignment="1">
      <alignment horizontal="center"/>
    </xf>
    <xf numFmtId="3" fontId="25" fillId="24" borderId="23" xfId="0" applyNumberFormat="1" applyFont="1" applyFill="1" applyBorder="1" applyAlignment="1">
      <alignment horizontal="center"/>
    </xf>
    <xf numFmtId="190" fontId="25" fillId="24" borderId="16" xfId="0" applyNumberFormat="1" applyFont="1" applyFill="1" applyBorder="1" applyAlignment="1">
      <alignment horizontal="center"/>
    </xf>
    <xf numFmtId="190" fontId="25" fillId="24" borderId="23" xfId="0" applyNumberFormat="1" applyFont="1" applyFill="1" applyBorder="1" applyAlignment="1">
      <alignment horizontal="center"/>
    </xf>
    <xf numFmtId="3" fontId="8" fillId="24" borderId="10" xfId="0" applyNumberFormat="1" applyFont="1" applyFill="1" applyBorder="1" applyAlignment="1">
      <alignment horizontal="right"/>
    </xf>
    <xf numFmtId="3" fontId="8" fillId="24" borderId="11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3" fontId="33" fillId="24" borderId="10" xfId="0" applyNumberFormat="1" applyFont="1" applyFill="1" applyBorder="1" applyAlignment="1">
      <alignment horizontal="right"/>
    </xf>
    <xf numFmtId="3" fontId="33" fillId="24" borderId="11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3" fontId="7" fillId="24" borderId="10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3" fontId="7" fillId="24" borderId="23" xfId="0" applyNumberFormat="1" applyFont="1" applyFill="1" applyBorder="1" applyAlignment="1">
      <alignment horizontal="center"/>
    </xf>
    <xf numFmtId="190" fontId="7" fillId="24" borderId="16" xfId="0" applyNumberFormat="1" applyFont="1" applyFill="1" applyBorder="1" applyAlignment="1">
      <alignment horizontal="center"/>
    </xf>
    <xf numFmtId="190" fontId="7" fillId="24" borderId="23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 quotePrefix="1">
      <alignment horizontal="right"/>
    </xf>
    <xf numFmtId="3" fontId="6" fillId="24" borderId="14" xfId="0" applyNumberFormat="1" applyFont="1" applyFill="1" applyBorder="1" applyAlignment="1" quotePrefix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horizontal="right"/>
    </xf>
    <xf numFmtId="37" fontId="6" fillId="24" borderId="19" xfId="0" applyNumberFormat="1" applyFont="1" applyFill="1" applyBorder="1" applyAlignment="1">
      <alignment horizontal="right"/>
    </xf>
    <xf numFmtId="37" fontId="6" fillId="24" borderId="15" xfId="0" applyNumberFormat="1" applyFont="1" applyFill="1" applyBorder="1" applyAlignment="1">
      <alignment horizontal="right"/>
    </xf>
    <xf numFmtId="3" fontId="7" fillId="24" borderId="14" xfId="0" applyNumberFormat="1" applyFont="1" applyFill="1" applyBorder="1" applyAlignment="1" quotePrefix="1">
      <alignment horizontal="right"/>
    </xf>
    <xf numFmtId="3" fontId="7" fillId="24" borderId="12" xfId="0" applyNumberFormat="1" applyFont="1" applyFill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cao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9"/>
  <sheetViews>
    <sheetView zoomScalePageLayoutView="0" workbookViewId="0" topLeftCell="A1">
      <pane ySplit="7" topLeftCell="BM59" activePane="bottomLeft" state="frozen"/>
      <selection pane="topLeft" activeCell="E1" sqref="E1"/>
      <selection pane="bottomLeft" activeCell="E13" sqref="E13"/>
    </sheetView>
  </sheetViews>
  <sheetFormatPr defaultColWidth="8.796875" defaultRowHeight="15"/>
  <cols>
    <col min="1" max="1" width="43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</cols>
  <sheetData>
    <row r="1" spans="1:5" ht="30" customHeight="1">
      <c r="A1" s="303" t="s">
        <v>550</v>
      </c>
      <c r="B1" s="260"/>
      <c r="C1" s="260"/>
      <c r="D1" s="389" t="s">
        <v>558</v>
      </c>
      <c r="E1" s="380"/>
    </row>
    <row r="2" spans="1:5" ht="30.75" customHeight="1">
      <c r="A2" s="301" t="s">
        <v>517</v>
      </c>
      <c r="B2" s="64"/>
      <c r="C2" s="69"/>
      <c r="D2" s="260" t="s">
        <v>529</v>
      </c>
      <c r="E2" s="260"/>
    </row>
    <row r="3" spans="1:5" ht="22.5">
      <c r="A3" s="393"/>
      <c r="B3" s="393"/>
      <c r="C3" s="393"/>
      <c r="D3" s="393"/>
      <c r="E3" s="393"/>
    </row>
    <row r="4" spans="1:5" ht="22.5">
      <c r="A4" s="393" t="s">
        <v>518</v>
      </c>
      <c r="B4" s="393"/>
      <c r="C4" s="393"/>
      <c r="D4" s="393"/>
      <c r="E4" s="393"/>
    </row>
    <row r="5" spans="1:5" ht="15.75" customHeight="1">
      <c r="A5" s="64"/>
      <c r="B5" s="64"/>
      <c r="C5" s="392"/>
      <c r="D5" s="392"/>
      <c r="E5" s="392"/>
    </row>
    <row r="6" spans="1:5" ht="15.75">
      <c r="A6" s="85" t="s">
        <v>11</v>
      </c>
      <c r="B6" s="86" t="s">
        <v>143</v>
      </c>
      <c r="C6" s="86" t="s">
        <v>74</v>
      </c>
      <c r="D6" s="87" t="s">
        <v>368</v>
      </c>
      <c r="E6" s="88" t="s">
        <v>547</v>
      </c>
    </row>
    <row r="7" spans="1:5" ht="15.75">
      <c r="A7" s="309" t="s">
        <v>532</v>
      </c>
      <c r="B7" s="89"/>
      <c r="C7" s="89"/>
      <c r="D7" s="89"/>
      <c r="E7" s="89"/>
    </row>
    <row r="8" spans="1:5" ht="15.75">
      <c r="A8" s="142" t="s">
        <v>533</v>
      </c>
      <c r="B8" s="90">
        <v>100</v>
      </c>
      <c r="C8" s="91"/>
      <c r="D8" s="92">
        <f>D9+D12+D15+D22+D25</f>
        <v>97608508795</v>
      </c>
      <c r="E8" s="92">
        <f>E9+E12+E15+E22+E25</f>
        <v>110722517371</v>
      </c>
    </row>
    <row r="9" spans="1:5" ht="15.75">
      <c r="A9" s="93" t="s">
        <v>144</v>
      </c>
      <c r="B9" s="94">
        <v>110</v>
      </c>
      <c r="C9" s="95"/>
      <c r="D9" s="96">
        <f>SUM(D10+D11)</f>
        <v>49346767274</v>
      </c>
      <c r="E9" s="96">
        <f>SUM(E10+E11)</f>
        <v>56186681605</v>
      </c>
    </row>
    <row r="10" spans="1:5" ht="15.75">
      <c r="A10" s="97" t="s">
        <v>145</v>
      </c>
      <c r="B10" s="98">
        <v>111</v>
      </c>
      <c r="C10" s="99">
        <v>1</v>
      </c>
      <c r="D10" s="100">
        <f>1607979867+47738787407-2000000000</f>
        <v>47346767274</v>
      </c>
      <c r="E10" s="100">
        <v>41286681605</v>
      </c>
    </row>
    <row r="11" spans="1:5" ht="15.75">
      <c r="A11" s="97" t="s">
        <v>146</v>
      </c>
      <c r="B11" s="98">
        <v>112</v>
      </c>
      <c r="C11" s="99"/>
      <c r="D11" s="100">
        <v>2000000000</v>
      </c>
      <c r="E11" s="100">
        <v>14900000000</v>
      </c>
    </row>
    <row r="12" spans="1:5" ht="15.75">
      <c r="A12" s="93" t="s">
        <v>147</v>
      </c>
      <c r="B12" s="94">
        <v>120</v>
      </c>
      <c r="C12" s="95"/>
      <c r="D12" s="96">
        <f>SUM(D13:D14)</f>
        <v>4000000000</v>
      </c>
      <c r="E12" s="96">
        <f>SUM(E13:E14)</f>
        <v>3000000000</v>
      </c>
    </row>
    <row r="13" spans="1:5" s="338" customFormat="1" ht="15.75">
      <c r="A13" s="131" t="s">
        <v>148</v>
      </c>
      <c r="B13" s="132">
        <v>121</v>
      </c>
      <c r="C13" s="342">
        <v>2</v>
      </c>
      <c r="D13" s="101">
        <v>4000000000</v>
      </c>
      <c r="E13" s="101">
        <v>3000000000</v>
      </c>
    </row>
    <row r="14" spans="1:5" ht="15.75">
      <c r="A14" s="97" t="s">
        <v>149</v>
      </c>
      <c r="B14" s="98">
        <v>129</v>
      </c>
      <c r="C14" s="99"/>
      <c r="D14" s="100"/>
      <c r="E14" s="100"/>
    </row>
    <row r="15" spans="1:5" ht="15.75">
      <c r="A15" s="93" t="s">
        <v>150</v>
      </c>
      <c r="B15" s="94">
        <v>130</v>
      </c>
      <c r="C15" s="95"/>
      <c r="D15" s="96">
        <f>SUM(D16:D21)</f>
        <v>25656368386</v>
      </c>
      <c r="E15" s="96">
        <f>SUM(E16:E21)</f>
        <v>26382519637</v>
      </c>
    </row>
    <row r="16" spans="1:5" ht="15.75">
      <c r="A16" s="97" t="s">
        <v>151</v>
      </c>
      <c r="B16" s="98">
        <v>131</v>
      </c>
      <c r="C16" s="99">
        <v>3</v>
      </c>
      <c r="D16" s="101">
        <v>8878567520</v>
      </c>
      <c r="E16" s="100">
        <v>8912468956</v>
      </c>
    </row>
    <row r="17" spans="1:5" ht="15.75">
      <c r="A17" s="97" t="s">
        <v>152</v>
      </c>
      <c r="B17" s="98">
        <v>132</v>
      </c>
      <c r="C17" s="99">
        <v>3</v>
      </c>
      <c r="D17" s="101">
        <v>4672779011</v>
      </c>
      <c r="E17" s="100">
        <v>6607711919</v>
      </c>
    </row>
    <row r="18" spans="1:5" ht="15.75">
      <c r="A18" s="97" t="s">
        <v>153</v>
      </c>
      <c r="B18" s="98">
        <v>133</v>
      </c>
      <c r="C18" s="99"/>
      <c r="D18" s="101"/>
      <c r="E18" s="100"/>
    </row>
    <row r="19" spans="1:5" ht="15.75">
      <c r="A19" s="97" t="s">
        <v>154</v>
      </c>
      <c r="B19" s="98">
        <v>134</v>
      </c>
      <c r="C19" s="99"/>
      <c r="D19" s="101"/>
      <c r="E19" s="100"/>
    </row>
    <row r="20" spans="1:5" ht="15.75">
      <c r="A20" s="97" t="s">
        <v>155</v>
      </c>
      <c r="B20" s="98">
        <v>135</v>
      </c>
      <c r="C20" s="99">
        <v>3</v>
      </c>
      <c r="D20" s="101">
        <f>9458305888+2883068404+4182933</f>
        <v>12345557225</v>
      </c>
      <c r="E20" s="100">
        <v>11076788762</v>
      </c>
    </row>
    <row r="21" spans="1:5" ht="15.75">
      <c r="A21" s="97" t="s">
        <v>156</v>
      </c>
      <c r="B21" s="98">
        <v>139</v>
      </c>
      <c r="C21" s="99">
        <v>3</v>
      </c>
      <c r="D21" s="102">
        <v>-240535370</v>
      </c>
      <c r="E21" s="103">
        <v>-214450000</v>
      </c>
    </row>
    <row r="22" spans="1:5" ht="15.75">
      <c r="A22" s="93" t="s">
        <v>157</v>
      </c>
      <c r="B22" s="94">
        <v>140</v>
      </c>
      <c r="C22" s="95"/>
      <c r="D22" s="348">
        <f>SUM(D23:D24)</f>
        <v>58356327</v>
      </c>
      <c r="E22" s="104">
        <f>SUM(E23:E24)</f>
        <v>0</v>
      </c>
    </row>
    <row r="23" spans="1:5" ht="15.75">
      <c r="A23" s="97" t="s">
        <v>158</v>
      </c>
      <c r="B23" s="98">
        <v>141</v>
      </c>
      <c r="C23" s="99"/>
      <c r="D23" s="100">
        <v>58356327</v>
      </c>
      <c r="E23" s="100"/>
    </row>
    <row r="24" spans="1:5" ht="15.75">
      <c r="A24" s="97" t="s">
        <v>159</v>
      </c>
      <c r="B24" s="98">
        <v>149</v>
      </c>
      <c r="C24" s="99"/>
      <c r="D24" s="102"/>
      <c r="E24" s="102"/>
    </row>
    <row r="25" spans="1:5" ht="15.75">
      <c r="A25" s="105" t="s">
        <v>160</v>
      </c>
      <c r="B25" s="106">
        <v>150</v>
      </c>
      <c r="C25" s="107"/>
      <c r="D25" s="108">
        <f>SUM(D26:D29)</f>
        <v>18547016808</v>
      </c>
      <c r="E25" s="108">
        <f>SUM(E26:E29)</f>
        <v>25153316129</v>
      </c>
    </row>
    <row r="26" spans="1:5" ht="15.75">
      <c r="A26" s="97" t="s">
        <v>161</v>
      </c>
      <c r="B26" s="98">
        <v>151</v>
      </c>
      <c r="C26" s="99"/>
      <c r="D26" s="100">
        <v>4162931500</v>
      </c>
      <c r="E26" s="100">
        <v>11046325862</v>
      </c>
    </row>
    <row r="27" spans="1:5" ht="15.75">
      <c r="A27" s="97" t="s">
        <v>162</v>
      </c>
      <c r="B27" s="98">
        <v>152</v>
      </c>
      <c r="C27" s="99">
        <v>4</v>
      </c>
      <c r="D27" s="101">
        <f>22044990+13884541556-5867500196</f>
        <v>8039086350</v>
      </c>
      <c r="E27" s="100">
        <v>6334363046</v>
      </c>
    </row>
    <row r="28" spans="1:5" ht="15.75">
      <c r="A28" s="97" t="s">
        <v>163</v>
      </c>
      <c r="B28" s="98">
        <v>154</v>
      </c>
      <c r="C28" s="99">
        <v>4</v>
      </c>
      <c r="D28" s="100">
        <f>464456520+21655286</f>
        <v>486111806</v>
      </c>
      <c r="E28" s="100">
        <v>650344164</v>
      </c>
    </row>
    <row r="29" spans="1:5" ht="15.75">
      <c r="A29" s="97" t="s">
        <v>164</v>
      </c>
      <c r="B29" s="98">
        <v>158</v>
      </c>
      <c r="C29" s="99">
        <v>3</v>
      </c>
      <c r="D29" s="100">
        <f>4946994521-31734493+943627124</f>
        <v>5858887152</v>
      </c>
      <c r="E29" s="100">
        <v>7122283057</v>
      </c>
    </row>
    <row r="30" spans="1:5" ht="15.75">
      <c r="A30" s="97"/>
      <c r="B30" s="98"/>
      <c r="C30" s="99"/>
      <c r="D30" s="100"/>
      <c r="E30" s="100"/>
    </row>
    <row r="31" spans="1:5" ht="15.75">
      <c r="A31" s="93" t="s">
        <v>165</v>
      </c>
      <c r="B31" s="94">
        <v>200</v>
      </c>
      <c r="C31" s="95"/>
      <c r="D31" s="96">
        <f>D32+D37+D48+D51+D56</f>
        <v>580224749328</v>
      </c>
      <c r="E31" s="96">
        <f>E32+E37+E48+E51+E56</f>
        <v>621583313710</v>
      </c>
    </row>
    <row r="32" spans="1:5" s="3" customFormat="1" ht="15.75">
      <c r="A32" s="93" t="s">
        <v>166</v>
      </c>
      <c r="B32" s="94">
        <v>210</v>
      </c>
      <c r="C32" s="95"/>
      <c r="D32" s="96">
        <f>SUM(D33:D36)</f>
        <v>0</v>
      </c>
      <c r="E32" s="96">
        <f>SUM(E33:E36)</f>
        <v>0</v>
      </c>
    </row>
    <row r="33" spans="1:5" ht="15.75">
      <c r="A33" s="97" t="s">
        <v>167</v>
      </c>
      <c r="B33" s="98">
        <v>211</v>
      </c>
      <c r="C33" s="99"/>
      <c r="D33" s="100"/>
      <c r="E33" s="100"/>
    </row>
    <row r="34" spans="1:5" ht="15.75">
      <c r="A34" s="97" t="s">
        <v>168</v>
      </c>
      <c r="B34" s="98">
        <v>212</v>
      </c>
      <c r="C34" s="99"/>
      <c r="D34" s="100"/>
      <c r="E34" s="100"/>
    </row>
    <row r="35" spans="1:5" ht="15.75">
      <c r="A35" s="97" t="s">
        <v>169</v>
      </c>
      <c r="B35" s="98">
        <v>213</v>
      </c>
      <c r="C35" s="99"/>
      <c r="D35" s="100"/>
      <c r="E35" s="100"/>
    </row>
    <row r="36" spans="1:5" ht="15.75">
      <c r="A36" s="97" t="s">
        <v>170</v>
      </c>
      <c r="B36" s="98">
        <v>219</v>
      </c>
      <c r="C36" s="99"/>
      <c r="D36" s="100"/>
      <c r="E36" s="100"/>
    </row>
    <row r="37" spans="1:5" ht="15.75">
      <c r="A37" s="93" t="s">
        <v>171</v>
      </c>
      <c r="B37" s="94">
        <v>220</v>
      </c>
      <c r="C37" s="95"/>
      <c r="D37" s="96">
        <f>D38+D41+D44+D47</f>
        <v>525123937066</v>
      </c>
      <c r="E37" s="96">
        <f>E38+E41+E44+E47</f>
        <v>565658170401</v>
      </c>
    </row>
    <row r="38" spans="1:5" ht="15.75">
      <c r="A38" s="97" t="s">
        <v>172</v>
      </c>
      <c r="B38" s="98">
        <v>221</v>
      </c>
      <c r="C38" s="99">
        <v>7</v>
      </c>
      <c r="D38" s="100">
        <f>D39+D40</f>
        <v>508340530324</v>
      </c>
      <c r="E38" s="100">
        <f>E39+E40</f>
        <v>550375832654</v>
      </c>
    </row>
    <row r="39" spans="1:5" ht="15.75">
      <c r="A39" s="97" t="s">
        <v>173</v>
      </c>
      <c r="B39" s="98">
        <v>222</v>
      </c>
      <c r="C39" s="99"/>
      <c r="D39" s="100">
        <v>742027205587</v>
      </c>
      <c r="E39" s="100">
        <v>742302622688</v>
      </c>
    </row>
    <row r="40" spans="1:5" ht="15.75">
      <c r="A40" s="97" t="s">
        <v>174</v>
      </c>
      <c r="B40" s="98">
        <v>223</v>
      </c>
      <c r="C40" s="109"/>
      <c r="D40" s="110">
        <f>-233703011338+16336075</f>
        <v>-233686675263</v>
      </c>
      <c r="E40" s="110">
        <v>-191926790034</v>
      </c>
    </row>
    <row r="41" spans="1:5" ht="15.75">
      <c r="A41" s="97" t="s">
        <v>175</v>
      </c>
      <c r="B41" s="98">
        <v>224</v>
      </c>
      <c r="C41" s="99">
        <v>8</v>
      </c>
      <c r="D41" s="100"/>
      <c r="E41" s="100">
        <f>E42+E43</f>
        <v>0</v>
      </c>
    </row>
    <row r="42" spans="1:5" ht="15.75">
      <c r="A42" s="97" t="s">
        <v>173</v>
      </c>
      <c r="B42" s="98">
        <v>225</v>
      </c>
      <c r="C42" s="99"/>
      <c r="D42" s="100"/>
      <c r="E42" s="100"/>
    </row>
    <row r="43" spans="1:5" ht="15.75">
      <c r="A43" s="97" t="s">
        <v>174</v>
      </c>
      <c r="B43" s="98">
        <v>226</v>
      </c>
      <c r="C43" s="99"/>
      <c r="D43" s="100"/>
      <c r="E43" s="100"/>
    </row>
    <row r="44" spans="1:5" ht="15.75">
      <c r="A44" s="97" t="s">
        <v>176</v>
      </c>
      <c r="B44" s="98">
        <v>227</v>
      </c>
      <c r="C44" s="99">
        <v>9</v>
      </c>
      <c r="D44" s="100">
        <f>D45+D46</f>
        <v>10090761839</v>
      </c>
      <c r="E44" s="100">
        <f>E45+E46</f>
        <v>10103583758</v>
      </c>
    </row>
    <row r="45" spans="1:5" ht="15.75">
      <c r="A45" s="97" t="s">
        <v>173</v>
      </c>
      <c r="B45" s="98">
        <v>228</v>
      </c>
      <c r="C45" s="99"/>
      <c r="D45" s="100">
        <v>10107097914</v>
      </c>
      <c r="E45" s="100">
        <v>10107097914</v>
      </c>
    </row>
    <row r="46" spans="1:5" ht="15.75">
      <c r="A46" s="97" t="s">
        <v>174</v>
      </c>
      <c r="B46" s="98">
        <v>229</v>
      </c>
      <c r="C46" s="99"/>
      <c r="D46" s="102">
        <v>-16336075</v>
      </c>
      <c r="E46" s="102">
        <v>-3514156</v>
      </c>
    </row>
    <row r="47" spans="1:5" ht="15.75">
      <c r="A47" s="97" t="s">
        <v>177</v>
      </c>
      <c r="B47" s="98">
        <v>230</v>
      </c>
      <c r="C47" s="99">
        <v>6</v>
      </c>
      <c r="D47" s="101">
        <f>6710210067-17565164</f>
        <v>6692644903</v>
      </c>
      <c r="E47" s="100">
        <v>5178753989</v>
      </c>
    </row>
    <row r="48" spans="1:5" ht="21" customHeight="1">
      <c r="A48" s="93" t="s">
        <v>178</v>
      </c>
      <c r="B48" s="94">
        <v>240</v>
      </c>
      <c r="C48" s="99">
        <v>11</v>
      </c>
      <c r="D48" s="96">
        <f>D49+D50</f>
        <v>0</v>
      </c>
      <c r="E48" s="96">
        <f>E49+E50</f>
        <v>0</v>
      </c>
    </row>
    <row r="49" spans="1:5" ht="15.75">
      <c r="A49" s="97" t="s">
        <v>173</v>
      </c>
      <c r="B49" s="98">
        <v>241</v>
      </c>
      <c r="C49" s="99"/>
      <c r="D49" s="100"/>
      <c r="E49" s="100"/>
    </row>
    <row r="50" spans="1:5" ht="15.75">
      <c r="A50" s="97" t="s">
        <v>179</v>
      </c>
      <c r="B50" s="98">
        <v>242</v>
      </c>
      <c r="C50" s="99"/>
      <c r="D50" s="100"/>
      <c r="E50" s="100"/>
    </row>
    <row r="51" spans="1:5" ht="15.75">
      <c r="A51" s="93" t="s">
        <v>180</v>
      </c>
      <c r="B51" s="94">
        <v>250</v>
      </c>
      <c r="C51" s="99">
        <v>12</v>
      </c>
      <c r="D51" s="96">
        <f>SUM(D52:D55)</f>
        <v>53844143309</v>
      </c>
      <c r="E51" s="96">
        <f>SUM(E52:E55)</f>
        <v>55925143309</v>
      </c>
    </row>
    <row r="52" spans="1:5" ht="15.75">
      <c r="A52" s="97" t="s">
        <v>181</v>
      </c>
      <c r="B52" s="98">
        <v>251</v>
      </c>
      <c r="C52" s="99"/>
      <c r="D52" s="100">
        <v>31795400000</v>
      </c>
      <c r="E52" s="100">
        <v>31795400000</v>
      </c>
    </row>
    <row r="53" spans="1:5" s="5" customFormat="1" ht="15.75">
      <c r="A53" s="97" t="s">
        <v>182</v>
      </c>
      <c r="B53" s="98">
        <v>252</v>
      </c>
      <c r="C53" s="99"/>
      <c r="D53" s="100">
        <f>1187642109+12675731200</f>
        <v>13863373309</v>
      </c>
      <c r="E53" s="100">
        <v>15944373309</v>
      </c>
    </row>
    <row r="54" spans="1:5" ht="15.75">
      <c r="A54" s="97" t="s">
        <v>183</v>
      </c>
      <c r="B54" s="98">
        <v>258</v>
      </c>
      <c r="C54" s="99"/>
      <c r="D54" s="100">
        <v>8600000000</v>
      </c>
      <c r="E54" s="100">
        <v>8600000000</v>
      </c>
    </row>
    <row r="55" spans="1:5" s="5" customFormat="1" ht="15" customHeight="1">
      <c r="A55" s="97" t="s">
        <v>184</v>
      </c>
      <c r="B55" s="98">
        <v>259</v>
      </c>
      <c r="C55" s="99"/>
      <c r="D55" s="110">
        <v>-414630000</v>
      </c>
      <c r="E55" s="110">
        <v>-414630000</v>
      </c>
    </row>
    <row r="56" spans="1:5" s="3" customFormat="1" ht="15" customHeight="1">
      <c r="A56" s="111" t="s">
        <v>185</v>
      </c>
      <c r="B56" s="112">
        <v>260</v>
      </c>
      <c r="C56" s="113"/>
      <c r="D56" s="114">
        <f>SUM(D57:D59)</f>
        <v>1256668953</v>
      </c>
      <c r="E56" s="114">
        <f>SUM(E57:E59)</f>
        <v>0</v>
      </c>
    </row>
    <row r="57" spans="1:5" s="5" customFormat="1" ht="15" customHeight="1">
      <c r="A57" s="115" t="s">
        <v>186</v>
      </c>
      <c r="B57" s="116">
        <v>261</v>
      </c>
      <c r="C57" s="117">
        <v>13</v>
      </c>
      <c r="D57" s="118">
        <v>1256668953</v>
      </c>
      <c r="E57" s="118"/>
    </row>
    <row r="58" spans="1:5" s="5" customFormat="1" ht="15" customHeight="1">
      <c r="A58" s="115" t="s">
        <v>187</v>
      </c>
      <c r="B58" s="116">
        <v>262</v>
      </c>
      <c r="C58" s="117">
        <v>14</v>
      </c>
      <c r="D58" s="118"/>
      <c r="E58" s="118"/>
    </row>
    <row r="59" spans="1:5" ht="15.75">
      <c r="A59" s="119" t="s">
        <v>188</v>
      </c>
      <c r="B59" s="120">
        <v>268</v>
      </c>
      <c r="C59" s="121"/>
      <c r="D59" s="122"/>
      <c r="E59" s="122"/>
    </row>
    <row r="60" spans="1:5" ht="15.75">
      <c r="A60" s="123" t="s">
        <v>189</v>
      </c>
      <c r="B60" s="123">
        <v>270</v>
      </c>
      <c r="C60" s="124"/>
      <c r="D60" s="125">
        <f>D8+D31</f>
        <v>677833258123</v>
      </c>
      <c r="E60" s="125">
        <f>E8+E31</f>
        <v>732305831081</v>
      </c>
    </row>
    <row r="61" spans="1:5" ht="15.75">
      <c r="A61" s="64"/>
      <c r="B61" s="69"/>
      <c r="C61" s="77"/>
      <c r="D61" s="126"/>
      <c r="E61" s="126"/>
    </row>
    <row r="62" spans="1:5" ht="15.75">
      <c r="A62" s="309" t="s">
        <v>190</v>
      </c>
      <c r="B62" s="127" t="s">
        <v>143</v>
      </c>
      <c r="C62" s="128" t="s">
        <v>74</v>
      </c>
      <c r="D62" s="129" t="s">
        <v>368</v>
      </c>
      <c r="E62" s="88" t="s">
        <v>547</v>
      </c>
    </row>
    <row r="63" spans="1:5" ht="15.75">
      <c r="A63" s="142" t="s">
        <v>191</v>
      </c>
      <c r="B63" s="90">
        <v>300</v>
      </c>
      <c r="C63" s="91"/>
      <c r="D63" s="92">
        <f>D64+D75</f>
        <v>415693934573</v>
      </c>
      <c r="E63" s="92">
        <f>E64+E75</f>
        <v>471928779406</v>
      </c>
    </row>
    <row r="64" spans="1:5" ht="15.75">
      <c r="A64" s="93" t="s">
        <v>192</v>
      </c>
      <c r="B64" s="94">
        <v>310</v>
      </c>
      <c r="C64" s="95"/>
      <c r="D64" s="96">
        <f>SUM(D65:D74)</f>
        <v>89443698332</v>
      </c>
      <c r="E64" s="96">
        <f>SUM(E65:E74)</f>
        <v>144606827530</v>
      </c>
    </row>
    <row r="65" spans="1:5" ht="15.75">
      <c r="A65" s="97" t="s">
        <v>193</v>
      </c>
      <c r="B65" s="98">
        <v>311</v>
      </c>
      <c r="C65" s="99">
        <v>15</v>
      </c>
      <c r="D65" s="101">
        <v>14463298475</v>
      </c>
      <c r="E65" s="100">
        <v>60648948539</v>
      </c>
    </row>
    <row r="66" spans="1:5" ht="15.75">
      <c r="A66" s="97" t="s">
        <v>194</v>
      </c>
      <c r="B66" s="98">
        <v>312</v>
      </c>
      <c r="C66" s="99">
        <v>16</v>
      </c>
      <c r="D66" s="101">
        <v>28908776309</v>
      </c>
      <c r="E66" s="101">
        <v>30699768637</v>
      </c>
    </row>
    <row r="67" spans="1:5" ht="15.75">
      <c r="A67" s="97" t="s">
        <v>195</v>
      </c>
      <c r="B67" s="98">
        <v>313</v>
      </c>
      <c r="C67" s="99">
        <v>16</v>
      </c>
      <c r="D67" s="101">
        <v>1298818148</v>
      </c>
      <c r="E67" s="101">
        <v>1000360030</v>
      </c>
    </row>
    <row r="68" spans="1:5" ht="15.75">
      <c r="A68" s="97" t="s">
        <v>196</v>
      </c>
      <c r="B68" s="98">
        <v>314</v>
      </c>
      <c r="C68" s="99">
        <v>17</v>
      </c>
      <c r="D68" s="101">
        <f>19296561+89840900+6346173472-20301526-275074972</f>
        <v>6159934435</v>
      </c>
      <c r="E68" s="101">
        <v>7055482956</v>
      </c>
    </row>
    <row r="69" spans="1:5" ht="15.75">
      <c r="A69" s="97" t="s">
        <v>197</v>
      </c>
      <c r="B69" s="98">
        <v>315</v>
      </c>
      <c r="C69" s="99"/>
      <c r="D69" s="130">
        <f>10326059216-2847523821</f>
        <v>7478535395</v>
      </c>
      <c r="E69" s="130">
        <v>13252945749</v>
      </c>
    </row>
    <row r="70" spans="1:5" ht="15.75">
      <c r="A70" s="97" t="s">
        <v>198</v>
      </c>
      <c r="B70" s="98">
        <v>316</v>
      </c>
      <c r="C70" s="99">
        <v>18</v>
      </c>
      <c r="D70" s="100">
        <v>2191150428</v>
      </c>
      <c r="E70" s="100">
        <v>2494679592</v>
      </c>
    </row>
    <row r="71" spans="1:5" ht="15.75">
      <c r="A71" s="97" t="s">
        <v>199</v>
      </c>
      <c r="B71" s="98">
        <v>317</v>
      </c>
      <c r="C71" s="99"/>
      <c r="D71" s="100"/>
      <c r="E71" s="100"/>
    </row>
    <row r="72" spans="1:5" ht="15.75">
      <c r="A72" s="97" t="s">
        <v>200</v>
      </c>
      <c r="B72" s="98">
        <v>318</v>
      </c>
      <c r="C72" s="99"/>
      <c r="D72" s="100"/>
      <c r="E72" s="100"/>
    </row>
    <row r="73" spans="1:5" ht="15.75">
      <c r="A73" s="97" t="s">
        <v>201</v>
      </c>
      <c r="B73" s="98">
        <v>319</v>
      </c>
      <c r="C73" s="99">
        <v>19</v>
      </c>
      <c r="D73" s="101">
        <f>34699988548+86281255-5385523641</f>
        <v>29400746162</v>
      </c>
      <c r="E73" s="100">
        <v>29311144937</v>
      </c>
    </row>
    <row r="74" spans="1:5" ht="15.75">
      <c r="A74" s="131" t="s">
        <v>202</v>
      </c>
      <c r="B74" s="132">
        <v>323</v>
      </c>
      <c r="C74" s="99"/>
      <c r="D74" s="345">
        <f>527843059-985404079</f>
        <v>-457561020</v>
      </c>
      <c r="E74" s="100">
        <v>143497090</v>
      </c>
    </row>
    <row r="75" spans="1:5" ht="15.75">
      <c r="A75" s="93" t="s">
        <v>203</v>
      </c>
      <c r="B75" s="94">
        <v>330</v>
      </c>
      <c r="C75" s="95"/>
      <c r="D75" s="96">
        <f>SUM(D76:D83)</f>
        <v>326250236241</v>
      </c>
      <c r="E75" s="96">
        <f>SUM(E76:E83)</f>
        <v>327321951876</v>
      </c>
    </row>
    <row r="76" spans="1:5" ht="15.75">
      <c r="A76" s="97" t="s">
        <v>204</v>
      </c>
      <c r="B76" s="98">
        <v>331</v>
      </c>
      <c r="C76" s="99"/>
      <c r="D76" s="100"/>
      <c r="E76" s="100"/>
    </row>
    <row r="77" spans="1:5" ht="15.75">
      <c r="A77" s="97" t="s">
        <v>205</v>
      </c>
      <c r="B77" s="98">
        <v>332</v>
      </c>
      <c r="C77" s="99">
        <v>20</v>
      </c>
      <c r="D77" s="100"/>
      <c r="E77" s="100"/>
    </row>
    <row r="78" spans="1:5" ht="15.75">
      <c r="A78" s="97" t="s">
        <v>206</v>
      </c>
      <c r="B78" s="98">
        <v>333</v>
      </c>
      <c r="C78" s="99"/>
      <c r="D78" s="100"/>
      <c r="E78" s="100"/>
    </row>
    <row r="79" spans="1:5" s="5" customFormat="1" ht="15.75">
      <c r="A79" s="97" t="s">
        <v>207</v>
      </c>
      <c r="B79" s="98">
        <v>334</v>
      </c>
      <c r="C79" s="99">
        <v>21</v>
      </c>
      <c r="D79" s="101">
        <v>320864712600</v>
      </c>
      <c r="E79" s="100">
        <v>320864712600</v>
      </c>
    </row>
    <row r="80" spans="1:5" ht="15.75">
      <c r="A80" s="97" t="s">
        <v>208</v>
      </c>
      <c r="B80" s="98">
        <v>335</v>
      </c>
      <c r="C80" s="99"/>
      <c r="D80" s="100"/>
      <c r="E80" s="100"/>
    </row>
    <row r="81" spans="1:5" ht="15.75">
      <c r="A81" s="97" t="s">
        <v>209</v>
      </c>
      <c r="B81" s="98">
        <v>336</v>
      </c>
      <c r="C81" s="99"/>
      <c r="D81" s="102"/>
      <c r="E81" s="100"/>
    </row>
    <row r="82" spans="1:5" ht="15.75">
      <c r="A82" s="97" t="s">
        <v>210</v>
      </c>
      <c r="B82" s="98">
        <v>337</v>
      </c>
      <c r="C82" s="99"/>
      <c r="D82" s="100"/>
      <c r="E82" s="100"/>
    </row>
    <row r="83" spans="1:5" ht="15.75">
      <c r="A83" s="131" t="s">
        <v>211</v>
      </c>
      <c r="B83" s="132">
        <v>338</v>
      </c>
      <c r="C83" s="99"/>
      <c r="D83" s="100">
        <v>5385523641</v>
      </c>
      <c r="E83" s="100">
        <v>6457239276</v>
      </c>
    </row>
    <row r="84" spans="1:5" ht="15.75">
      <c r="A84" s="93" t="s">
        <v>212</v>
      </c>
      <c r="B84" s="94">
        <v>400</v>
      </c>
      <c r="C84" s="95"/>
      <c r="D84" s="96">
        <f>D85+D97</f>
        <v>262139323550</v>
      </c>
      <c r="E84" s="96">
        <f>E85+E97</f>
        <v>260377051675</v>
      </c>
    </row>
    <row r="85" spans="1:5" ht="15.75">
      <c r="A85" s="93" t="s">
        <v>213</v>
      </c>
      <c r="B85" s="94">
        <v>410</v>
      </c>
      <c r="C85" s="95">
        <v>10</v>
      </c>
      <c r="D85" s="96">
        <f>SUM(D86:D94)</f>
        <v>262139323550</v>
      </c>
      <c r="E85" s="96">
        <f>SUM(E86:E94)</f>
        <v>260377051675</v>
      </c>
    </row>
    <row r="86" spans="1:5" ht="15.75">
      <c r="A86" s="97" t="s">
        <v>214</v>
      </c>
      <c r="B86" s="98">
        <v>411</v>
      </c>
      <c r="C86" s="99">
        <v>10</v>
      </c>
      <c r="D86" s="100">
        <v>150000000000</v>
      </c>
      <c r="E86" s="100">
        <v>150000000000</v>
      </c>
    </row>
    <row r="87" spans="1:5" ht="15.75">
      <c r="A87" s="97" t="s">
        <v>215</v>
      </c>
      <c r="B87" s="98">
        <v>412</v>
      </c>
      <c r="C87" s="99"/>
      <c r="D87" s="100"/>
      <c r="E87" s="100"/>
    </row>
    <row r="88" spans="1:5" ht="15.75">
      <c r="A88" s="97" t="s">
        <v>216</v>
      </c>
      <c r="B88" s="98">
        <v>413</v>
      </c>
      <c r="C88" s="99"/>
      <c r="D88" s="100">
        <v>3410429248</v>
      </c>
      <c r="E88" s="100">
        <v>3410429248</v>
      </c>
    </row>
    <row r="89" spans="1:5" ht="15.75">
      <c r="A89" s="97" t="s">
        <v>217</v>
      </c>
      <c r="B89" s="98">
        <v>415</v>
      </c>
      <c r="C89" s="99"/>
      <c r="D89" s="100"/>
      <c r="E89" s="100"/>
    </row>
    <row r="90" spans="1:5" ht="15.75">
      <c r="A90" s="97" t="s">
        <v>218</v>
      </c>
      <c r="B90" s="98">
        <v>416</v>
      </c>
      <c r="C90" s="99"/>
      <c r="D90" s="100"/>
      <c r="E90" s="102"/>
    </row>
    <row r="91" spans="1:5" ht="15.75">
      <c r="A91" s="97" t="s">
        <v>219</v>
      </c>
      <c r="B91" s="98">
        <v>417</v>
      </c>
      <c r="C91" s="99">
        <v>10</v>
      </c>
      <c r="D91" s="100">
        <v>22706844651</v>
      </c>
      <c r="E91" s="100">
        <v>22706844651</v>
      </c>
    </row>
    <row r="92" spans="1:5" ht="15.75">
      <c r="A92" s="97" t="s">
        <v>220</v>
      </c>
      <c r="B92" s="98">
        <v>418</v>
      </c>
      <c r="C92" s="99">
        <v>10</v>
      </c>
      <c r="D92" s="100">
        <v>10306987274</v>
      </c>
      <c r="E92" s="100">
        <v>10306987274</v>
      </c>
    </row>
    <row r="93" spans="1:5" ht="15.75">
      <c r="A93" s="97" t="s">
        <v>221</v>
      </c>
      <c r="B93" s="98">
        <v>419</v>
      </c>
      <c r="C93" s="99"/>
      <c r="D93" s="100"/>
      <c r="E93" s="100"/>
    </row>
    <row r="94" spans="1:5" s="5" customFormat="1" ht="15.75">
      <c r="A94" s="97" t="s">
        <v>222</v>
      </c>
      <c r="B94" s="98">
        <v>420</v>
      </c>
      <c r="C94" s="99">
        <v>10</v>
      </c>
      <c r="D94" s="130">
        <f>D95+D96</f>
        <v>75715062377</v>
      </c>
      <c r="E94" s="130">
        <f>E95+E96</f>
        <v>73952790502</v>
      </c>
    </row>
    <row r="95" spans="1:5" s="5" customFormat="1" ht="15.75">
      <c r="A95" s="133" t="s">
        <v>223</v>
      </c>
      <c r="B95" s="98"/>
      <c r="C95" s="99"/>
      <c r="D95" s="130">
        <v>73483290502</v>
      </c>
      <c r="E95" s="130"/>
    </row>
    <row r="96" spans="1:5" s="5" customFormat="1" ht="15.75">
      <c r="A96" s="133" t="s">
        <v>224</v>
      </c>
      <c r="B96" s="98"/>
      <c r="C96" s="99">
        <v>10</v>
      </c>
      <c r="D96" s="130">
        <f>11625439636-9393667761</f>
        <v>2231771875</v>
      </c>
      <c r="E96" s="130">
        <v>73952790502</v>
      </c>
    </row>
    <row r="97" spans="1:5" s="3" customFormat="1" ht="19.5" customHeight="1">
      <c r="A97" s="93" t="s">
        <v>225</v>
      </c>
      <c r="B97" s="94">
        <v>430</v>
      </c>
      <c r="C97" s="95"/>
      <c r="D97" s="96">
        <f>SUM(D98:D99)</f>
        <v>0</v>
      </c>
      <c r="E97" s="96">
        <f>SUM(E98:E99)</f>
        <v>0</v>
      </c>
    </row>
    <row r="98" spans="1:5" ht="15.75">
      <c r="A98" s="97" t="s">
        <v>226</v>
      </c>
      <c r="B98" s="98">
        <v>432</v>
      </c>
      <c r="C98" s="99">
        <v>22</v>
      </c>
      <c r="D98" s="100"/>
      <c r="E98" s="100"/>
    </row>
    <row r="99" spans="1:5" ht="15.75">
      <c r="A99" s="97" t="s">
        <v>227</v>
      </c>
      <c r="B99" s="98">
        <v>433</v>
      </c>
      <c r="C99" s="99"/>
      <c r="D99" s="103"/>
      <c r="E99" s="100"/>
    </row>
    <row r="100" spans="1:5" ht="15.75">
      <c r="A100" s="123" t="s">
        <v>526</v>
      </c>
      <c r="B100" s="123">
        <v>440</v>
      </c>
      <c r="C100" s="124"/>
      <c r="D100" s="125">
        <f>D63+D84</f>
        <v>677833258123</v>
      </c>
      <c r="E100" s="125">
        <f>E63+E84</f>
        <v>732305831081</v>
      </c>
    </row>
    <row r="101" spans="1:5" ht="15.75">
      <c r="A101" s="64"/>
      <c r="B101" s="69"/>
      <c r="C101" s="77"/>
      <c r="D101" s="126"/>
      <c r="E101" s="64"/>
    </row>
    <row r="102" spans="1:5" ht="15.75">
      <c r="A102" s="64"/>
      <c r="B102" s="69"/>
      <c r="C102" s="77"/>
      <c r="D102" s="126"/>
      <c r="E102" s="64"/>
    </row>
    <row r="103" spans="1:5" ht="15.75">
      <c r="A103" s="64"/>
      <c r="B103" s="69"/>
      <c r="C103" s="77"/>
      <c r="D103" s="126"/>
      <c r="E103" s="64"/>
    </row>
    <row r="104" spans="1:5" ht="15.75">
      <c r="A104" s="64"/>
      <c r="B104" s="69"/>
      <c r="C104" s="77"/>
      <c r="D104" s="126"/>
      <c r="E104" s="64"/>
    </row>
    <row r="105" spans="1:5" ht="15.75">
      <c r="A105" s="383" t="s">
        <v>537</v>
      </c>
      <c r="B105" s="383"/>
      <c r="C105" s="383"/>
      <c r="D105" s="383"/>
      <c r="E105" s="383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98" t="s">
        <v>11</v>
      </c>
      <c r="B107" s="394" t="s">
        <v>74</v>
      </c>
      <c r="C107" s="395"/>
      <c r="D107" s="398" t="s">
        <v>368</v>
      </c>
      <c r="E107" s="390" t="s">
        <v>547</v>
      </c>
    </row>
    <row r="108" spans="1:5" s="5" customFormat="1" ht="15">
      <c r="A108" s="399"/>
      <c r="B108" s="396"/>
      <c r="C108" s="397"/>
      <c r="D108" s="399"/>
      <c r="E108" s="391"/>
    </row>
    <row r="109" spans="1:5" s="5" customFormat="1" ht="15.75">
      <c r="A109" s="134" t="s">
        <v>228</v>
      </c>
      <c r="B109" s="385"/>
      <c r="C109" s="386"/>
      <c r="D109" s="135"/>
      <c r="E109" s="135"/>
    </row>
    <row r="110" spans="1:5" s="5" customFormat="1" ht="15.75">
      <c r="A110" s="97" t="s">
        <v>229</v>
      </c>
      <c r="B110" s="381"/>
      <c r="C110" s="382"/>
      <c r="D110" s="100"/>
      <c r="E110" s="100"/>
    </row>
    <row r="111" spans="1:5" s="5" customFormat="1" ht="15.75">
      <c r="A111" s="97" t="s">
        <v>230</v>
      </c>
      <c r="B111" s="381"/>
      <c r="C111" s="382"/>
      <c r="D111" s="100"/>
      <c r="E111" s="100"/>
    </row>
    <row r="112" spans="1:5" s="5" customFormat="1" ht="15.75">
      <c r="A112" s="97" t="s">
        <v>231</v>
      </c>
      <c r="B112" s="381"/>
      <c r="C112" s="382"/>
      <c r="D112" s="100"/>
      <c r="E112" s="103"/>
    </row>
    <row r="113" spans="1:5" s="5" customFormat="1" ht="15.75">
      <c r="A113" s="97" t="s">
        <v>232</v>
      </c>
      <c r="B113" s="381"/>
      <c r="C113" s="382"/>
      <c r="D113" s="136">
        <v>1422898.35</v>
      </c>
      <c r="E113" s="136">
        <v>1221387.48</v>
      </c>
    </row>
    <row r="114" spans="1:5" s="5" customFormat="1" ht="15.75">
      <c r="A114" s="115" t="s">
        <v>19</v>
      </c>
      <c r="B114" s="137"/>
      <c r="C114" s="138"/>
      <c r="D114" s="139">
        <v>384.42</v>
      </c>
      <c r="E114" s="139">
        <v>392.61</v>
      </c>
    </row>
    <row r="115" spans="1:5" s="5" customFormat="1" ht="15.75">
      <c r="A115" s="115" t="s">
        <v>524</v>
      </c>
      <c r="B115" s="137"/>
      <c r="C115" s="138"/>
      <c r="D115" s="139">
        <v>30338</v>
      </c>
      <c r="E115" s="139">
        <v>31790</v>
      </c>
    </row>
    <row r="116" spans="1:5" s="5" customFormat="1" ht="15.75">
      <c r="A116" s="115" t="s">
        <v>525</v>
      </c>
      <c r="B116" s="137"/>
      <c r="C116" s="138"/>
      <c r="D116" s="139">
        <v>577.48</v>
      </c>
      <c r="E116" s="139">
        <v>594.04</v>
      </c>
    </row>
    <row r="117" spans="1:5" s="5" customFormat="1" ht="15.75">
      <c r="A117" s="119" t="s">
        <v>233</v>
      </c>
      <c r="B117" s="387"/>
      <c r="C117" s="388"/>
      <c r="D117" s="140"/>
      <c r="E117" s="140"/>
    </row>
    <row r="118" spans="1:5" ht="15.75">
      <c r="A118" s="64"/>
      <c r="B118" s="64"/>
      <c r="C118" s="69"/>
      <c r="D118" s="126"/>
      <c r="E118" s="126"/>
    </row>
    <row r="119" spans="1:5" ht="15.75">
      <c r="A119" s="64"/>
      <c r="B119" s="69"/>
      <c r="C119" s="384" t="s">
        <v>581</v>
      </c>
      <c r="D119" s="384"/>
      <c r="E119" s="384"/>
    </row>
    <row r="120" spans="1:5" ht="15.75">
      <c r="A120" s="380" t="s">
        <v>234</v>
      </c>
      <c r="B120" s="380"/>
      <c r="C120" s="383" t="s">
        <v>39</v>
      </c>
      <c r="D120" s="383"/>
      <c r="E120" s="383"/>
    </row>
    <row r="121" spans="1:5" ht="15.75">
      <c r="A121" s="141"/>
      <c r="B121" s="141"/>
      <c r="C121" s="84"/>
      <c r="D121" s="141"/>
      <c r="E121" s="141"/>
    </row>
    <row r="122" spans="1:5" ht="15.75">
      <c r="A122" s="141"/>
      <c r="B122" s="141"/>
      <c r="C122" s="84"/>
      <c r="D122" s="141"/>
      <c r="E122" s="141"/>
    </row>
    <row r="123" spans="1:5" ht="15.75">
      <c r="A123" s="141" t="s">
        <v>588</v>
      </c>
      <c r="B123" s="141"/>
      <c r="C123" s="84"/>
      <c r="D123" s="353" t="s">
        <v>582</v>
      </c>
      <c r="E123" s="141"/>
    </row>
    <row r="124" spans="1:5" ht="15.75">
      <c r="A124" s="141"/>
      <c r="B124" s="141"/>
      <c r="C124" s="84"/>
      <c r="D124" s="141"/>
      <c r="E124" s="141"/>
    </row>
    <row r="125" spans="1:5" ht="15.75">
      <c r="A125" s="141"/>
      <c r="B125" s="141"/>
      <c r="C125" s="84"/>
      <c r="D125" s="141"/>
      <c r="E125" s="141"/>
    </row>
    <row r="126" spans="1:5" ht="15.75">
      <c r="A126" s="380" t="s">
        <v>556</v>
      </c>
      <c r="B126" s="380"/>
      <c r="C126" s="383" t="s">
        <v>235</v>
      </c>
      <c r="D126" s="383"/>
      <c r="E126" s="383"/>
    </row>
    <row r="127" spans="1:5" ht="15.75">
      <c r="A127" s="84"/>
      <c r="B127" s="84"/>
      <c r="C127" s="84"/>
      <c r="D127" s="84"/>
      <c r="E127" s="84"/>
    </row>
    <row r="128" spans="1:5" ht="15.75">
      <c r="A128" s="64"/>
      <c r="B128" s="64"/>
      <c r="C128" s="69"/>
      <c r="D128" s="64"/>
      <c r="E128" s="64"/>
    </row>
    <row r="129" spans="1:5" ht="15.75">
      <c r="A129" s="64"/>
      <c r="B129" s="64"/>
      <c r="C129" s="69"/>
      <c r="D129" s="64"/>
      <c r="E129" s="269"/>
    </row>
    <row r="130" spans="1:5" ht="15.75">
      <c r="A130" s="64"/>
      <c r="B130" s="64"/>
      <c r="C130" s="69"/>
      <c r="D130" s="64"/>
      <c r="E130" s="269"/>
    </row>
    <row r="131" spans="1:5" ht="15.75">
      <c r="A131" s="64"/>
      <c r="B131" s="64"/>
      <c r="C131" s="69"/>
      <c r="D131" s="64"/>
      <c r="E131" s="126"/>
    </row>
    <row r="132" spans="1:5" ht="15.75">
      <c r="A132" s="64"/>
      <c r="B132" s="64"/>
      <c r="C132" s="69"/>
      <c r="D132" s="64"/>
      <c r="E132" s="126"/>
    </row>
    <row r="133" spans="1:5" ht="15.75">
      <c r="A133" s="64"/>
      <c r="B133" s="64"/>
      <c r="C133" s="69"/>
      <c r="D133" s="64"/>
      <c r="E133" s="126"/>
    </row>
    <row r="134" spans="1:5" ht="15.75">
      <c r="A134" s="64"/>
      <c r="B134" s="64"/>
      <c r="C134" s="69"/>
      <c r="D134" s="64"/>
      <c r="E134" s="126"/>
    </row>
    <row r="135" spans="1:5" ht="15.75">
      <c r="A135" s="64"/>
      <c r="B135" s="64"/>
      <c r="C135" s="69"/>
      <c r="D135" s="64"/>
      <c r="E135" s="126"/>
    </row>
    <row r="136" spans="1:5" ht="15.75">
      <c r="A136" s="64"/>
      <c r="B136" s="64"/>
      <c r="C136" s="69"/>
      <c r="D136" s="64"/>
      <c r="E136" s="126"/>
    </row>
    <row r="137" spans="1:5" ht="15.75">
      <c r="A137" s="64"/>
      <c r="B137" s="64"/>
      <c r="C137" s="69"/>
      <c r="D137" s="64"/>
      <c r="E137" s="126"/>
    </row>
    <row r="138" spans="1:5" ht="15.75">
      <c r="A138" s="64"/>
      <c r="B138" s="64"/>
      <c r="C138" s="69"/>
      <c r="D138" s="64"/>
      <c r="E138" s="126"/>
    </row>
    <row r="139" spans="1:5" ht="15.75">
      <c r="A139" s="64"/>
      <c r="B139" s="64"/>
      <c r="C139" s="69"/>
      <c r="D139" s="64"/>
      <c r="E139" s="126"/>
    </row>
    <row r="140" spans="1:5" ht="15.75">
      <c r="A140" s="64"/>
      <c r="B140" s="64"/>
      <c r="C140" s="69"/>
      <c r="D140" s="64"/>
      <c r="E140" s="126"/>
    </row>
    <row r="141" spans="1:5" ht="15.75">
      <c r="A141" s="64"/>
      <c r="B141" s="64"/>
      <c r="C141" s="69"/>
      <c r="D141" s="64"/>
      <c r="E141" s="126"/>
    </row>
    <row r="142" spans="1:5" ht="15.75">
      <c r="A142" s="64"/>
      <c r="B142" s="64"/>
      <c r="C142" s="69"/>
      <c r="D142" s="64"/>
      <c r="E142" s="126"/>
    </row>
    <row r="143" spans="1:5" ht="15.75">
      <c r="A143" s="64"/>
      <c r="B143" s="64"/>
      <c r="C143" s="69"/>
      <c r="D143" s="64"/>
      <c r="E143" s="126"/>
    </row>
    <row r="144" spans="1:5" ht="15.75">
      <c r="A144" s="64"/>
      <c r="B144" s="64"/>
      <c r="C144" s="69"/>
      <c r="D144" s="64"/>
      <c r="E144" s="126"/>
    </row>
    <row r="145" spans="1:5" ht="15.75">
      <c r="A145" s="64"/>
      <c r="B145" s="64"/>
      <c r="C145" s="69"/>
      <c r="D145" s="64"/>
      <c r="E145" s="126"/>
    </row>
    <row r="146" spans="1:5" ht="15.75">
      <c r="A146" s="64"/>
      <c r="B146" s="64"/>
      <c r="C146" s="69"/>
      <c r="D146" s="64"/>
      <c r="E146" s="126"/>
    </row>
    <row r="147" spans="1:5" ht="15.75">
      <c r="A147" s="64"/>
      <c r="B147" s="64"/>
      <c r="C147" s="69"/>
      <c r="D147" s="64"/>
      <c r="E147" s="126"/>
    </row>
    <row r="148" spans="1:5" ht="15.75">
      <c r="A148" s="64"/>
      <c r="B148" s="64"/>
      <c r="C148" s="69"/>
      <c r="D148" s="64"/>
      <c r="E148" s="126"/>
    </row>
    <row r="149" spans="1:5" ht="15.75">
      <c r="A149" s="64"/>
      <c r="B149" s="64"/>
      <c r="C149" s="69"/>
      <c r="D149" s="64"/>
      <c r="E149" s="126"/>
    </row>
    <row r="150" spans="1:5" ht="15.75">
      <c r="A150" s="64"/>
      <c r="B150" s="64"/>
      <c r="C150" s="69"/>
      <c r="D150" s="64"/>
      <c r="E150" s="126"/>
    </row>
    <row r="151" spans="1:5" ht="15.75">
      <c r="A151" s="64"/>
      <c r="B151" s="64"/>
      <c r="C151" s="69"/>
      <c r="D151" s="64"/>
      <c r="E151" s="126"/>
    </row>
    <row r="152" spans="1:5" ht="15.75">
      <c r="A152" s="64"/>
      <c r="B152" s="64"/>
      <c r="C152" s="69"/>
      <c r="D152" s="64"/>
      <c r="E152" s="126"/>
    </row>
    <row r="153" spans="1:5" ht="15.75">
      <c r="A153" s="64"/>
      <c r="B153" s="64"/>
      <c r="C153" s="69"/>
      <c r="D153" s="64"/>
      <c r="E153" s="126"/>
    </row>
    <row r="154" spans="1:5" ht="15.75">
      <c r="A154" s="64"/>
      <c r="B154" s="64"/>
      <c r="C154" s="69"/>
      <c r="D154" s="64"/>
      <c r="E154" s="126"/>
    </row>
    <row r="155" spans="1:5" ht="15.75">
      <c r="A155" s="64"/>
      <c r="B155" s="64"/>
      <c r="C155" s="69"/>
      <c r="D155" s="64"/>
      <c r="E155" s="126"/>
    </row>
    <row r="156" spans="1:5" ht="15.75">
      <c r="A156" s="64"/>
      <c r="B156" s="64"/>
      <c r="C156" s="69"/>
      <c r="D156" s="64"/>
      <c r="E156" s="126"/>
    </row>
    <row r="157" spans="1:5" ht="15.75">
      <c r="A157" s="64"/>
      <c r="B157" s="64"/>
      <c r="C157" s="69"/>
      <c r="D157" s="64"/>
      <c r="E157" s="126"/>
    </row>
    <row r="158" spans="1:5" ht="15.75">
      <c r="A158" s="64"/>
      <c r="B158" s="64"/>
      <c r="C158" s="69"/>
      <c r="D158" s="64"/>
      <c r="E158" s="126"/>
    </row>
    <row r="159" spans="1:5" ht="15.75">
      <c r="A159" s="64"/>
      <c r="B159" s="64"/>
      <c r="C159" s="69"/>
      <c r="D159" s="64"/>
      <c r="E159" s="126"/>
    </row>
    <row r="160" spans="1:5" ht="15.75">
      <c r="A160" s="64"/>
      <c r="B160" s="64"/>
      <c r="C160" s="69"/>
      <c r="D160" s="64"/>
      <c r="E160" s="126"/>
    </row>
    <row r="161" spans="1:5" ht="15.75">
      <c r="A161" s="64"/>
      <c r="B161" s="64"/>
      <c r="C161" s="69"/>
      <c r="D161" s="64"/>
      <c r="E161" s="126"/>
    </row>
    <row r="162" spans="1:5" ht="15.75">
      <c r="A162" s="64"/>
      <c r="B162" s="64"/>
      <c r="C162" s="69"/>
      <c r="D162" s="64"/>
      <c r="E162" s="126"/>
    </row>
    <row r="163" spans="1:5" ht="15.75">
      <c r="A163" s="64"/>
      <c r="B163" s="64"/>
      <c r="C163" s="69"/>
      <c r="D163" s="64"/>
      <c r="E163" s="126"/>
    </row>
    <row r="164" spans="1:5" ht="15.75">
      <c r="A164" s="64"/>
      <c r="B164" s="64"/>
      <c r="C164" s="69"/>
      <c r="D164" s="64"/>
      <c r="E164" s="126"/>
    </row>
    <row r="165" spans="1:5" ht="15.75">
      <c r="A165" s="64"/>
      <c r="B165" s="64"/>
      <c r="C165" s="69"/>
      <c r="D165" s="64"/>
      <c r="E165" s="126"/>
    </row>
    <row r="166" spans="1:5" ht="15.75">
      <c r="A166" s="64"/>
      <c r="B166" s="64"/>
      <c r="C166" s="69"/>
      <c r="D166" s="64"/>
      <c r="E166" s="126"/>
    </row>
    <row r="167" spans="1:5" ht="15.75">
      <c r="A167" s="64"/>
      <c r="B167" s="64"/>
      <c r="C167" s="69"/>
      <c r="D167" s="64"/>
      <c r="E167" s="126"/>
    </row>
    <row r="168" spans="1:5" ht="15.75">
      <c r="A168" s="64"/>
      <c r="B168" s="64"/>
      <c r="C168" s="69"/>
      <c r="D168" s="64"/>
      <c r="E168" s="126"/>
    </row>
    <row r="169" spans="1:5" ht="15.75">
      <c r="A169" s="64"/>
      <c r="B169" s="64"/>
      <c r="C169" s="69"/>
      <c r="D169" s="64"/>
      <c r="E169" s="126"/>
    </row>
    <row r="170" spans="1:5" ht="15.75">
      <c r="A170" s="64"/>
      <c r="B170" s="64"/>
      <c r="C170" s="69"/>
      <c r="D170" s="64"/>
      <c r="E170" s="126"/>
    </row>
    <row r="171" spans="1:5" ht="15.75">
      <c r="A171" s="64"/>
      <c r="B171" s="64"/>
      <c r="C171" s="69"/>
      <c r="D171" s="64"/>
      <c r="E171" s="126"/>
    </row>
    <row r="172" spans="1:5" ht="15.75">
      <c r="A172" s="64"/>
      <c r="B172" s="64"/>
      <c r="C172" s="69"/>
      <c r="D172" s="64"/>
      <c r="E172" s="126"/>
    </row>
    <row r="173" spans="1:5" ht="15.75">
      <c r="A173" s="64"/>
      <c r="B173" s="64"/>
      <c r="C173" s="69"/>
      <c r="D173" s="64"/>
      <c r="E173" s="126"/>
    </row>
    <row r="174" spans="1:5" ht="15.75">
      <c r="A174" s="64"/>
      <c r="B174" s="64"/>
      <c r="C174" s="69"/>
      <c r="D174" s="64"/>
      <c r="E174" s="126"/>
    </row>
    <row r="175" spans="1:5" ht="15.75">
      <c r="A175" s="64"/>
      <c r="B175" s="64"/>
      <c r="C175" s="69"/>
      <c r="D175" s="64"/>
      <c r="E175" s="126"/>
    </row>
    <row r="176" spans="1:5" ht="15.75">
      <c r="A176" s="64"/>
      <c r="B176" s="64"/>
      <c r="C176" s="69"/>
      <c r="D176" s="64"/>
      <c r="E176" s="126"/>
    </row>
    <row r="177" spans="1:5" ht="15.75">
      <c r="A177" s="64"/>
      <c r="B177" s="64"/>
      <c r="C177" s="69"/>
      <c r="D177" s="64"/>
      <c r="E177" s="126"/>
    </row>
    <row r="178" spans="1:5" ht="15.75">
      <c r="A178" s="64"/>
      <c r="B178" s="64"/>
      <c r="C178" s="69"/>
      <c r="D178" s="64"/>
      <c r="E178" s="126"/>
    </row>
    <row r="179" spans="1:5" ht="15.75">
      <c r="A179" s="64"/>
      <c r="B179" s="64"/>
      <c r="C179" s="69"/>
      <c r="D179" s="64"/>
      <c r="E179" s="126"/>
    </row>
    <row r="180" spans="1:5" ht="15.75">
      <c r="A180" s="64"/>
      <c r="B180" s="64"/>
      <c r="C180" s="69"/>
      <c r="D180" s="64"/>
      <c r="E180" s="126"/>
    </row>
    <row r="181" spans="1:5" ht="15.75">
      <c r="A181" s="64"/>
      <c r="B181" s="64"/>
      <c r="C181" s="69"/>
      <c r="D181" s="64"/>
      <c r="E181" s="126"/>
    </row>
    <row r="182" spans="1:5" ht="15.75">
      <c r="A182" s="64"/>
      <c r="B182" s="64"/>
      <c r="C182" s="69"/>
      <c r="D182" s="64"/>
      <c r="E182" s="126"/>
    </row>
    <row r="183" spans="1:5" ht="15.75">
      <c r="A183" s="64"/>
      <c r="B183" s="64"/>
      <c r="C183" s="69"/>
      <c r="D183" s="64"/>
      <c r="E183" s="126"/>
    </row>
    <row r="184" spans="1:5" ht="15.75">
      <c r="A184" s="64"/>
      <c r="B184" s="64"/>
      <c r="C184" s="69"/>
      <c r="D184" s="64"/>
      <c r="E184" s="126"/>
    </row>
    <row r="185" spans="1:5" ht="15.75">
      <c r="A185" s="64"/>
      <c r="B185" s="64"/>
      <c r="C185" s="69"/>
      <c r="D185" s="64"/>
      <c r="E185" s="126"/>
    </row>
    <row r="186" spans="1:5" ht="15.75">
      <c r="A186" s="64"/>
      <c r="B186" s="64"/>
      <c r="C186" s="69"/>
      <c r="D186" s="64"/>
      <c r="E186" s="126"/>
    </row>
    <row r="187" spans="1:5" ht="15.75">
      <c r="A187" s="64"/>
      <c r="B187" s="64"/>
      <c r="C187" s="69"/>
      <c r="D187" s="64"/>
      <c r="E187" s="126"/>
    </row>
    <row r="188" spans="1:5" ht="15.75">
      <c r="A188" s="64"/>
      <c r="B188" s="64"/>
      <c r="C188" s="69"/>
      <c r="D188" s="64"/>
      <c r="E188" s="126"/>
    </row>
    <row r="189" spans="1:5" ht="15.75">
      <c r="A189" s="64"/>
      <c r="B189" s="64"/>
      <c r="C189" s="69"/>
      <c r="D189" s="64"/>
      <c r="E189" s="126"/>
    </row>
    <row r="190" spans="1:5" ht="15.75">
      <c r="A190" s="64"/>
      <c r="B190" s="64"/>
      <c r="C190" s="69"/>
      <c r="D190" s="64"/>
      <c r="E190" s="126"/>
    </row>
    <row r="191" spans="1:5" ht="15.75">
      <c r="A191" s="64"/>
      <c r="B191" s="64"/>
      <c r="C191" s="69"/>
      <c r="D191" s="64"/>
      <c r="E191" s="126"/>
    </row>
    <row r="192" spans="1:5" ht="15.75">
      <c r="A192" s="64"/>
      <c r="B192" s="64"/>
      <c r="C192" s="69"/>
      <c r="D192" s="64"/>
      <c r="E192" s="126"/>
    </row>
    <row r="193" spans="1:5" ht="15.75">
      <c r="A193" s="64"/>
      <c r="B193" s="64"/>
      <c r="C193" s="69"/>
      <c r="D193" s="64"/>
      <c r="E193" s="126"/>
    </row>
    <row r="194" spans="1:5" ht="15.75">
      <c r="A194" s="64"/>
      <c r="B194" s="64"/>
      <c r="C194" s="69"/>
      <c r="D194" s="64"/>
      <c r="E194" s="126"/>
    </row>
    <row r="195" spans="1:5" ht="15.75">
      <c r="A195" s="64"/>
      <c r="B195" s="64"/>
      <c r="C195" s="69"/>
      <c r="D195" s="64"/>
      <c r="E195" s="126"/>
    </row>
    <row r="196" spans="1:5" ht="15.75">
      <c r="A196" s="64"/>
      <c r="B196" s="64"/>
      <c r="C196" s="69"/>
      <c r="D196" s="64"/>
      <c r="E196" s="126"/>
    </row>
    <row r="197" spans="1:5" ht="15.75">
      <c r="A197" s="64"/>
      <c r="B197" s="64"/>
      <c r="C197" s="69"/>
      <c r="D197" s="64"/>
      <c r="E197" s="126"/>
    </row>
    <row r="198" spans="1:5" ht="15.75">
      <c r="A198" s="64"/>
      <c r="B198" s="64"/>
      <c r="C198" s="69"/>
      <c r="D198" s="64"/>
      <c r="E198" s="126"/>
    </row>
    <row r="199" spans="1:5" ht="15.75">
      <c r="A199" s="64"/>
      <c r="B199" s="64"/>
      <c r="C199" s="69"/>
      <c r="D199" s="64"/>
      <c r="E199" s="126"/>
    </row>
    <row r="200" spans="1:5" ht="15.75">
      <c r="A200" s="64"/>
      <c r="B200" s="64"/>
      <c r="C200" s="69"/>
      <c r="D200" s="64"/>
      <c r="E200" s="126"/>
    </row>
    <row r="201" spans="1:5" ht="15.75">
      <c r="A201" s="64"/>
      <c r="B201" s="64"/>
      <c r="C201" s="69"/>
      <c r="D201" s="64"/>
      <c r="E201" s="126"/>
    </row>
    <row r="202" spans="1:5" ht="15.75">
      <c r="A202" s="64"/>
      <c r="B202" s="64"/>
      <c r="C202" s="69"/>
      <c r="D202" s="64"/>
      <c r="E202" s="126"/>
    </row>
    <row r="203" spans="1:5" ht="15.75">
      <c r="A203" s="64"/>
      <c r="B203" s="64"/>
      <c r="C203" s="69"/>
      <c r="D203" s="64"/>
      <c r="E203" s="126"/>
    </row>
    <row r="204" spans="1:5" ht="15.75">
      <c r="A204" s="64"/>
      <c r="B204" s="64"/>
      <c r="C204" s="69"/>
      <c r="D204" s="64"/>
      <c r="E204" s="126"/>
    </row>
    <row r="205" spans="1:5" ht="15.75">
      <c r="A205" s="64"/>
      <c r="B205" s="64"/>
      <c r="C205" s="69"/>
      <c r="D205" s="64"/>
      <c r="E205" s="126"/>
    </row>
    <row r="206" spans="1:5" ht="15.75">
      <c r="A206" s="64"/>
      <c r="B206" s="64"/>
      <c r="C206" s="69"/>
      <c r="D206" s="64"/>
      <c r="E206" s="126"/>
    </row>
    <row r="207" spans="1:5" ht="15.75">
      <c r="A207" s="64"/>
      <c r="B207" s="64"/>
      <c r="C207" s="69"/>
      <c r="D207" s="64"/>
      <c r="E207" s="126"/>
    </row>
    <row r="208" spans="1:5" ht="15.75">
      <c r="A208" s="64"/>
      <c r="B208" s="64"/>
      <c r="C208" s="69"/>
      <c r="D208" s="64"/>
      <c r="E208" s="126"/>
    </row>
    <row r="209" spans="1:5" ht="15.75">
      <c r="A209" s="64"/>
      <c r="B209" s="64"/>
      <c r="C209" s="69"/>
      <c r="D209" s="64"/>
      <c r="E209" s="126"/>
    </row>
    <row r="210" spans="1:5" ht="15.75">
      <c r="A210" s="64"/>
      <c r="B210" s="64"/>
      <c r="C210" s="69"/>
      <c r="D210" s="64"/>
      <c r="E210" s="126"/>
    </row>
    <row r="211" spans="1:5" ht="15.75">
      <c r="A211" s="64"/>
      <c r="B211" s="64"/>
      <c r="C211" s="69"/>
      <c r="D211" s="64"/>
      <c r="E211" s="126"/>
    </row>
    <row r="212" spans="1:5" ht="15.75">
      <c r="A212" s="64"/>
      <c r="B212" s="64"/>
      <c r="C212" s="69"/>
      <c r="D212" s="64"/>
      <c r="E212" s="126"/>
    </row>
    <row r="213" spans="1:5" ht="15.75">
      <c r="A213" s="64"/>
      <c r="B213" s="64"/>
      <c r="C213" s="69"/>
      <c r="D213" s="64"/>
      <c r="E213" s="126"/>
    </row>
    <row r="214" spans="1:5" ht="15.75">
      <c r="A214" s="64"/>
      <c r="B214" s="64"/>
      <c r="C214" s="69"/>
      <c r="D214" s="64"/>
      <c r="E214" s="126"/>
    </row>
    <row r="215" spans="1:5" ht="15.75">
      <c r="A215" s="64"/>
      <c r="B215" s="64"/>
      <c r="C215" s="69"/>
      <c r="D215" s="64"/>
      <c r="E215" s="126"/>
    </row>
    <row r="216" spans="1:5" ht="15.75">
      <c r="A216" s="64"/>
      <c r="B216" s="64"/>
      <c r="C216" s="69"/>
      <c r="D216" s="64"/>
      <c r="E216" s="126"/>
    </row>
    <row r="217" spans="1:5" ht="15.75">
      <c r="A217" s="64"/>
      <c r="B217" s="64"/>
      <c r="C217" s="69"/>
      <c r="D217" s="64"/>
      <c r="E217" s="126"/>
    </row>
    <row r="218" spans="1:5" ht="15.75">
      <c r="A218" s="64"/>
      <c r="B218" s="64"/>
      <c r="C218" s="69"/>
      <c r="D218" s="64"/>
      <c r="E218" s="126"/>
    </row>
    <row r="219" spans="1:5" ht="15.75">
      <c r="A219" s="64"/>
      <c r="B219" s="64"/>
      <c r="C219" s="69"/>
      <c r="D219" s="64"/>
      <c r="E219" s="126"/>
    </row>
    <row r="220" spans="1:5" ht="15.75">
      <c r="A220" s="64"/>
      <c r="B220" s="64"/>
      <c r="C220" s="69"/>
      <c r="D220" s="64"/>
      <c r="E220" s="126"/>
    </row>
    <row r="221" spans="1:5" ht="15.75">
      <c r="A221" s="64"/>
      <c r="B221" s="64"/>
      <c r="C221" s="69"/>
      <c r="D221" s="64"/>
      <c r="E221" s="126"/>
    </row>
    <row r="222" spans="1:5" ht="15.75">
      <c r="A222" s="64"/>
      <c r="B222" s="64"/>
      <c r="C222" s="69"/>
      <c r="D222" s="64"/>
      <c r="E222" s="126"/>
    </row>
    <row r="223" spans="1:5" ht="15.75">
      <c r="A223" s="64"/>
      <c r="B223" s="64"/>
      <c r="C223" s="69"/>
      <c r="D223" s="64"/>
      <c r="E223" s="126"/>
    </row>
    <row r="224" spans="1:5" ht="15.75">
      <c r="A224" s="64"/>
      <c r="B224" s="64"/>
      <c r="C224" s="69"/>
      <c r="D224" s="64"/>
      <c r="E224" s="126"/>
    </row>
    <row r="225" spans="1:5" ht="15.75">
      <c r="A225" s="64"/>
      <c r="B225" s="64"/>
      <c r="C225" s="69"/>
      <c r="D225" s="64"/>
      <c r="E225" s="126"/>
    </row>
    <row r="226" spans="1:5" ht="15.75">
      <c r="A226" s="64"/>
      <c r="B226" s="64"/>
      <c r="C226" s="69"/>
      <c r="D226" s="64"/>
      <c r="E226" s="126"/>
    </row>
    <row r="227" spans="1:5" ht="15.75">
      <c r="A227" s="64"/>
      <c r="B227" s="64"/>
      <c r="C227" s="69"/>
      <c r="D227" s="64"/>
      <c r="E227" s="126"/>
    </row>
    <row r="228" spans="1:5" ht="15.75">
      <c r="A228" s="64"/>
      <c r="B228" s="64"/>
      <c r="C228" s="69"/>
      <c r="D228" s="64"/>
      <c r="E228" s="126"/>
    </row>
    <row r="229" spans="1:5" ht="15.75">
      <c r="A229" s="64"/>
      <c r="B229" s="64"/>
      <c r="C229" s="69"/>
      <c r="D229" s="64"/>
      <c r="E229" s="126"/>
    </row>
    <row r="230" spans="1:5" ht="15.75">
      <c r="A230" s="64"/>
      <c r="B230" s="64"/>
      <c r="C230" s="69"/>
      <c r="D230" s="64"/>
      <c r="E230" s="126"/>
    </row>
    <row r="231" spans="1:5" ht="15.75">
      <c r="A231" s="64"/>
      <c r="B231" s="64"/>
      <c r="C231" s="69"/>
      <c r="D231" s="64"/>
      <c r="E231" s="126"/>
    </row>
    <row r="232" spans="1:5" ht="15.75">
      <c r="A232" s="64"/>
      <c r="B232" s="64"/>
      <c r="C232" s="69"/>
      <c r="D232" s="64"/>
      <c r="E232" s="126"/>
    </row>
    <row r="233" spans="1:5" ht="15.75">
      <c r="A233" s="64"/>
      <c r="B233" s="64"/>
      <c r="C233" s="69"/>
      <c r="D233" s="64"/>
      <c r="E233" s="126"/>
    </row>
    <row r="234" spans="1:5" ht="15.75">
      <c r="A234" s="64"/>
      <c r="B234" s="64"/>
      <c r="C234" s="69"/>
      <c r="D234" s="64"/>
      <c r="E234" s="126"/>
    </row>
    <row r="235" spans="1:5" ht="15.75">
      <c r="A235" s="64"/>
      <c r="B235" s="64"/>
      <c r="C235" s="69"/>
      <c r="D235" s="64"/>
      <c r="E235" s="126"/>
    </row>
    <row r="236" spans="1:5" ht="15.75">
      <c r="A236" s="64"/>
      <c r="B236" s="64"/>
      <c r="C236" s="69"/>
      <c r="D236" s="64"/>
      <c r="E236" s="126"/>
    </row>
    <row r="237" spans="1:5" ht="15.75">
      <c r="A237" s="64"/>
      <c r="B237" s="64"/>
      <c r="C237" s="69"/>
      <c r="D237" s="64"/>
      <c r="E237" s="126"/>
    </row>
    <row r="238" spans="1:5" ht="15.75">
      <c r="A238" s="64"/>
      <c r="B238" s="64"/>
      <c r="C238" s="69"/>
      <c r="D238" s="64"/>
      <c r="E238" s="126"/>
    </row>
    <row r="239" spans="1:5" ht="15.75">
      <c r="A239" s="64"/>
      <c r="B239" s="64"/>
      <c r="C239" s="69"/>
      <c r="D239" s="64"/>
      <c r="E239" s="126"/>
    </row>
    <row r="240" spans="1:5" ht="15.75">
      <c r="A240" s="64"/>
      <c r="B240" s="64"/>
      <c r="C240" s="69"/>
      <c r="D240" s="64"/>
      <c r="E240" s="126"/>
    </row>
    <row r="241" spans="1:5" ht="15.75">
      <c r="A241" s="64"/>
      <c r="B241" s="64"/>
      <c r="C241" s="69"/>
      <c r="D241" s="64"/>
      <c r="E241" s="126"/>
    </row>
    <row r="242" spans="1:5" ht="15.75">
      <c r="A242" s="64"/>
      <c r="B242" s="64"/>
      <c r="C242" s="69"/>
      <c r="D242" s="64"/>
      <c r="E242" s="126"/>
    </row>
    <row r="243" spans="1:5" ht="15.75">
      <c r="A243" s="64"/>
      <c r="B243" s="64"/>
      <c r="C243" s="69"/>
      <c r="D243" s="64"/>
      <c r="E243" s="126"/>
    </row>
    <row r="244" spans="1:5" ht="15.75">
      <c r="A244" s="64"/>
      <c r="B244" s="64"/>
      <c r="C244" s="69"/>
      <c r="D244" s="64"/>
      <c r="E244" s="126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/>
  <mergeCells count="20">
    <mergeCell ref="D1:E1"/>
    <mergeCell ref="E107:E108"/>
    <mergeCell ref="C5:E5"/>
    <mergeCell ref="A105:E105"/>
    <mergeCell ref="A3:E3"/>
    <mergeCell ref="A4:E4"/>
    <mergeCell ref="B107:C108"/>
    <mergeCell ref="A107:A108"/>
    <mergeCell ref="D107:D108"/>
    <mergeCell ref="B109:C109"/>
    <mergeCell ref="A120:B120"/>
    <mergeCell ref="B112:C112"/>
    <mergeCell ref="B117:C117"/>
    <mergeCell ref="A126:B126"/>
    <mergeCell ref="B113:C113"/>
    <mergeCell ref="B110:C110"/>
    <mergeCell ref="B111:C111"/>
    <mergeCell ref="C126:E126"/>
    <mergeCell ref="C120:E120"/>
    <mergeCell ref="C119:E119"/>
  </mergeCells>
  <printOptions horizontalCentered="1"/>
  <pageMargins left="0.748031496062992" right="0" top="0.787401575" bottom="0.511811024" header="0.511811023622047" footer="0.0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3" sqref="E13:E15 E18"/>
    </sheetView>
  </sheetViews>
  <sheetFormatPr defaultColWidth="8.796875" defaultRowHeight="15"/>
  <cols>
    <col min="1" max="1" width="49" style="8" customWidth="1"/>
    <col min="2" max="2" width="17.69921875" style="9" customWidth="1"/>
    <col min="3" max="3" width="5.69921875" style="8" customWidth="1"/>
    <col min="4" max="5" width="16.19921875" style="8" customWidth="1"/>
    <col min="6" max="6" width="16.69921875" style="8" customWidth="1"/>
    <col min="7" max="7" width="18.8984375" style="8" customWidth="1"/>
    <col min="8" max="16384" width="9" style="8" customWidth="1"/>
  </cols>
  <sheetData>
    <row r="1" spans="1:7" ht="34.5" customHeight="1">
      <c r="A1" s="300" t="s">
        <v>551</v>
      </c>
      <c r="B1" s="292"/>
      <c r="C1" s="292"/>
      <c r="D1" s="292"/>
      <c r="E1" s="301"/>
      <c r="F1" s="389" t="s">
        <v>560</v>
      </c>
      <c r="G1" s="380"/>
    </row>
    <row r="2" spans="1:7" ht="20.25" customHeight="1">
      <c r="A2" s="83" t="s">
        <v>516</v>
      </c>
      <c r="B2" s="6"/>
      <c r="C2" s="6"/>
      <c r="D2" s="6"/>
      <c r="E2" s="6"/>
      <c r="F2" s="380" t="s">
        <v>530</v>
      </c>
      <c r="G2" s="380"/>
    </row>
    <row r="3" spans="1:7" ht="21.75" customHeight="1">
      <c r="A3" s="383" t="s">
        <v>559</v>
      </c>
      <c r="B3" s="383"/>
      <c r="C3" s="383"/>
      <c r="D3" s="383"/>
      <c r="E3" s="383"/>
      <c r="F3" s="383"/>
      <c r="G3" s="383"/>
    </row>
    <row r="4" spans="1:7" ht="10.5" customHeight="1">
      <c r="A4" s="378"/>
      <c r="B4" s="378"/>
      <c r="C4" s="378"/>
      <c r="D4" s="378"/>
      <c r="E4" s="378"/>
      <c r="F4" s="378"/>
      <c r="G4" s="378"/>
    </row>
    <row r="5" spans="1:7" ht="15.75">
      <c r="A5" s="64"/>
      <c r="B5" s="64"/>
      <c r="C5" s="69"/>
      <c r="D5" s="374" t="s">
        <v>9</v>
      </c>
      <c r="E5" s="374"/>
      <c r="F5" s="374"/>
      <c r="G5" s="374"/>
    </row>
    <row r="6" spans="1:7" ht="21" customHeight="1">
      <c r="A6" s="379" t="s">
        <v>11</v>
      </c>
      <c r="B6" s="379" t="s">
        <v>534</v>
      </c>
      <c r="C6" s="379" t="s">
        <v>74</v>
      </c>
      <c r="D6" s="375" t="s">
        <v>571</v>
      </c>
      <c r="E6" s="398" t="s">
        <v>572</v>
      </c>
      <c r="F6" s="366" t="s">
        <v>573</v>
      </c>
      <c r="G6" s="366" t="s">
        <v>574</v>
      </c>
    </row>
    <row r="7" spans="1:7" ht="24.75" customHeight="1">
      <c r="A7" s="376"/>
      <c r="B7" s="376"/>
      <c r="C7" s="376"/>
      <c r="D7" s="376"/>
      <c r="E7" s="377"/>
      <c r="F7" s="367"/>
      <c r="G7" s="367"/>
    </row>
    <row r="8" spans="1:31" s="9" customFormat="1" ht="15.75">
      <c r="A8" s="271">
        <v>1</v>
      </c>
      <c r="B8" s="271">
        <v>2</v>
      </c>
      <c r="C8" s="271">
        <v>3</v>
      </c>
      <c r="D8" s="271">
        <v>4</v>
      </c>
      <c r="E8" s="271">
        <v>5</v>
      </c>
      <c r="F8" s="271">
        <v>6</v>
      </c>
      <c r="G8" s="271">
        <v>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7" ht="15.75">
      <c r="A9" s="272" t="s">
        <v>236</v>
      </c>
      <c r="B9" s="273" t="s">
        <v>44</v>
      </c>
      <c r="C9" s="274">
        <v>24</v>
      </c>
      <c r="D9" s="275">
        <v>89380427003</v>
      </c>
      <c r="E9" s="275">
        <v>90381587354</v>
      </c>
      <c r="F9" s="275">
        <v>299359761829</v>
      </c>
      <c r="G9" s="275">
        <v>256042887236</v>
      </c>
    </row>
    <row r="10" spans="1:7" ht="15.75">
      <c r="A10" s="276" t="s">
        <v>237</v>
      </c>
      <c r="B10" s="277" t="s">
        <v>40</v>
      </c>
      <c r="C10" s="278">
        <v>24</v>
      </c>
      <c r="D10" s="279"/>
      <c r="E10" s="279"/>
      <c r="F10" s="279"/>
      <c r="G10" s="279"/>
    </row>
    <row r="11" spans="1:7" ht="15.75">
      <c r="A11" s="280" t="s">
        <v>238</v>
      </c>
      <c r="B11" s="281">
        <v>10</v>
      </c>
      <c r="C11" s="281">
        <v>24</v>
      </c>
      <c r="D11" s="282">
        <f>D9</f>
        <v>89380427003</v>
      </c>
      <c r="E11" s="282">
        <v>90381587354</v>
      </c>
      <c r="F11" s="282">
        <f>F9</f>
        <v>299359761829</v>
      </c>
      <c r="G11" s="282">
        <f>G9</f>
        <v>256042887236</v>
      </c>
    </row>
    <row r="12" spans="1:31" ht="15.75">
      <c r="A12" s="276" t="s">
        <v>239</v>
      </c>
      <c r="B12" s="278">
        <v>11</v>
      </c>
      <c r="C12" s="278">
        <v>25</v>
      </c>
      <c r="D12" s="279">
        <v>89412437417</v>
      </c>
      <c r="E12" s="279">
        <v>90851177994</v>
      </c>
      <c r="F12" s="279">
        <v>292171668000</v>
      </c>
      <c r="G12" s="343">
        <v>275602456790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7" ht="15.75">
      <c r="A13" s="283" t="s">
        <v>505</v>
      </c>
      <c r="B13" s="281">
        <v>20</v>
      </c>
      <c r="C13" s="281"/>
      <c r="D13" s="302">
        <f>D11-D12</f>
        <v>-32010414</v>
      </c>
      <c r="E13" s="302">
        <f>E11-E12</f>
        <v>-469590640</v>
      </c>
      <c r="F13" s="284">
        <f>F11-F12</f>
        <v>7188093829</v>
      </c>
      <c r="G13" s="302">
        <f>G11-G12</f>
        <v>-19559569554</v>
      </c>
    </row>
    <row r="14" spans="1:7" ht="15.75">
      <c r="A14" s="276" t="s">
        <v>240</v>
      </c>
      <c r="B14" s="278">
        <v>21</v>
      </c>
      <c r="C14" s="278">
        <v>24</v>
      </c>
      <c r="D14" s="279">
        <v>6064024911</v>
      </c>
      <c r="E14" s="279">
        <v>3026185764</v>
      </c>
      <c r="F14" s="279">
        <v>11011695668</v>
      </c>
      <c r="G14" s="279">
        <v>8867142554</v>
      </c>
    </row>
    <row r="15" spans="1:7" ht="15.75">
      <c r="A15" s="276" t="s">
        <v>241</v>
      </c>
      <c r="B15" s="278">
        <v>22</v>
      </c>
      <c r="C15" s="278">
        <v>26</v>
      </c>
      <c r="D15" s="279">
        <v>5075236227</v>
      </c>
      <c r="E15" s="279">
        <v>16617754989</v>
      </c>
      <c r="F15" s="279">
        <v>16566559808</v>
      </c>
      <c r="G15" s="279">
        <v>35617619744</v>
      </c>
    </row>
    <row r="16" spans="1:31" s="2" customFormat="1" ht="15.75">
      <c r="A16" s="285" t="s">
        <v>242</v>
      </c>
      <c r="B16" s="286">
        <v>23</v>
      </c>
      <c r="C16" s="286"/>
      <c r="D16" s="287">
        <v>5053186517</v>
      </c>
      <c r="E16" s="287">
        <v>5926594118</v>
      </c>
      <c r="F16" s="287">
        <v>16407844501</v>
      </c>
      <c r="G16" s="287">
        <v>12870388247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7" ht="15.75">
      <c r="A17" s="276" t="s">
        <v>243</v>
      </c>
      <c r="B17" s="278">
        <v>24</v>
      </c>
      <c r="C17" s="278"/>
      <c r="D17" s="279">
        <v>0</v>
      </c>
      <c r="E17" s="279">
        <v>0</v>
      </c>
      <c r="F17" s="279">
        <v>0</v>
      </c>
      <c r="G17" s="279">
        <v>0</v>
      </c>
    </row>
    <row r="18" spans="1:7" ht="15.75">
      <c r="A18" s="276" t="s">
        <v>244</v>
      </c>
      <c r="B18" s="278">
        <v>25</v>
      </c>
      <c r="C18" s="278"/>
      <c r="D18" s="279">
        <v>2584789204</v>
      </c>
      <c r="E18" s="279">
        <v>1120825931</v>
      </c>
      <c r="F18" s="279">
        <v>4772869973</v>
      </c>
      <c r="G18" s="279">
        <v>7423319798</v>
      </c>
    </row>
    <row r="19" spans="1:7" ht="30">
      <c r="A19" s="283" t="s">
        <v>245</v>
      </c>
      <c r="B19" s="281">
        <v>30</v>
      </c>
      <c r="C19" s="281"/>
      <c r="D19" s="302">
        <f>D13+D14-D15-D18</f>
        <v>-1628010934</v>
      </c>
      <c r="E19" s="302">
        <f>E13+E14-E15-E18</f>
        <v>-15181985796</v>
      </c>
      <c r="F19" s="302">
        <f>F13+F14-F15-F18</f>
        <v>-3139640284</v>
      </c>
      <c r="G19" s="302">
        <f>G13+G14-G15-G18</f>
        <v>-53733366542</v>
      </c>
    </row>
    <row r="20" spans="1:7" ht="15.75">
      <c r="A20" s="276" t="s">
        <v>246</v>
      </c>
      <c r="B20" s="278">
        <v>31</v>
      </c>
      <c r="C20" s="278"/>
      <c r="D20" s="279">
        <v>3803838417</v>
      </c>
      <c r="E20" s="279">
        <v>261855106</v>
      </c>
      <c r="F20" s="279">
        <v>5375390159</v>
      </c>
      <c r="G20" s="279">
        <v>176975161140</v>
      </c>
    </row>
    <row r="21" spans="1:7" ht="15.75">
      <c r="A21" s="276" t="s">
        <v>247</v>
      </c>
      <c r="B21" s="278">
        <v>32</v>
      </c>
      <c r="C21" s="278"/>
      <c r="D21" s="279"/>
      <c r="E21" s="279">
        <v>2750000</v>
      </c>
      <c r="F21" s="279">
        <v>3978000</v>
      </c>
      <c r="G21" s="279">
        <v>15746247792</v>
      </c>
    </row>
    <row r="22" spans="1:7" ht="15.75">
      <c r="A22" s="276" t="s">
        <v>248</v>
      </c>
      <c r="B22" s="278">
        <v>40</v>
      </c>
      <c r="C22" s="278"/>
      <c r="D22" s="288">
        <f>D20-D21</f>
        <v>3803838417</v>
      </c>
      <c r="E22" s="288">
        <f>E20-E21</f>
        <v>259105106</v>
      </c>
      <c r="F22" s="288">
        <f>F20-F21</f>
        <v>5371412159</v>
      </c>
      <c r="G22" s="288">
        <f>G20-G21</f>
        <v>161228913348</v>
      </c>
    </row>
    <row r="23" spans="1:7" ht="15.75">
      <c r="A23" s="276" t="s">
        <v>249</v>
      </c>
      <c r="B23" s="278">
        <v>50</v>
      </c>
      <c r="C23" s="278"/>
      <c r="D23" s="288">
        <f>D19+D22</f>
        <v>2175827483</v>
      </c>
      <c r="E23" s="349">
        <f>E19+E22</f>
        <v>-14922880690</v>
      </c>
      <c r="F23" s="288">
        <f>F19+F22</f>
        <v>2231771875</v>
      </c>
      <c r="G23" s="288">
        <f>G19+G22</f>
        <v>107495546806</v>
      </c>
    </row>
    <row r="24" spans="1:7" ht="15.75">
      <c r="A24" s="276" t="s">
        <v>507</v>
      </c>
      <c r="B24" s="278">
        <v>51</v>
      </c>
      <c r="C24" s="278">
        <v>27</v>
      </c>
      <c r="D24" s="289"/>
      <c r="E24" s="289"/>
      <c r="F24" s="289"/>
      <c r="G24" s="289">
        <v>39996033749</v>
      </c>
    </row>
    <row r="25" spans="1:7" ht="15.75">
      <c r="A25" s="280" t="s">
        <v>508</v>
      </c>
      <c r="B25" s="281">
        <v>52</v>
      </c>
      <c r="C25" s="281"/>
      <c r="D25" s="297"/>
      <c r="E25" s="297"/>
      <c r="F25" s="297"/>
      <c r="G25" s="297"/>
    </row>
    <row r="26" spans="1:31" ht="15.75">
      <c r="A26" s="276" t="s">
        <v>509</v>
      </c>
      <c r="B26" s="278">
        <v>60</v>
      </c>
      <c r="C26" s="278">
        <v>27</v>
      </c>
      <c r="D26" s="284">
        <f>D23-D24</f>
        <v>2175827483</v>
      </c>
      <c r="E26" s="302">
        <f>E23-E24</f>
        <v>-14922880690</v>
      </c>
      <c r="F26" s="284">
        <f>F23-F24</f>
        <v>2231771875</v>
      </c>
      <c r="G26" s="284">
        <f>G23-G24</f>
        <v>67499513057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>
      <c r="A27" s="290" t="s">
        <v>510</v>
      </c>
      <c r="B27" s="291">
        <v>70</v>
      </c>
      <c r="C27" s="291"/>
      <c r="D27" s="344">
        <f>D26/15000000</f>
        <v>145.05516553333334</v>
      </c>
      <c r="E27" s="351">
        <f>E26/15000000</f>
        <v>-994.8587126666666</v>
      </c>
      <c r="F27" s="344">
        <f>F26/15000000</f>
        <v>148.78479166666668</v>
      </c>
      <c r="G27" s="298">
        <f>G26/15000000</f>
        <v>4499.967537133333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9.75" customHeight="1">
      <c r="A28" s="293"/>
      <c r="B28" s="294"/>
      <c r="C28" s="294"/>
      <c r="D28" s="295"/>
      <c r="E28" s="296"/>
      <c r="F28" s="296"/>
      <c r="G28" s="29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64"/>
      <c r="B29" s="69"/>
      <c r="C29" s="384" t="s">
        <v>584</v>
      </c>
      <c r="D29" s="384"/>
      <c r="E29" s="384"/>
      <c r="F29" s="384"/>
      <c r="G29" s="38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7" s="7" customFormat="1" ht="19.5" customHeight="1">
      <c r="A30" s="380" t="s">
        <v>513</v>
      </c>
      <c r="B30" s="380"/>
      <c r="C30" s="260" t="s">
        <v>511</v>
      </c>
      <c r="D30" s="260" t="s">
        <v>578</v>
      </c>
      <c r="E30" s="383" t="s">
        <v>579</v>
      </c>
      <c r="F30" s="383"/>
      <c r="G30" s="260"/>
    </row>
    <row r="31" spans="1:31" s="7" customFormat="1" ht="19.5" customHeight="1">
      <c r="A31" s="83"/>
      <c r="B31" s="83"/>
      <c r="C31" s="270"/>
      <c r="D31" s="270"/>
      <c r="E31" s="270"/>
      <c r="F31" s="270"/>
      <c r="G31" s="27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7" customFormat="1" ht="19.5" customHeight="1">
      <c r="A32" s="83" t="s">
        <v>587</v>
      </c>
      <c r="B32" s="83" t="s">
        <v>582</v>
      </c>
      <c r="C32" s="270"/>
      <c r="D32" s="270"/>
      <c r="E32" s="256" t="s">
        <v>582</v>
      </c>
      <c r="F32" s="270"/>
      <c r="G32" s="27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7" customFormat="1" ht="19.5" customHeight="1">
      <c r="A33" s="83"/>
      <c r="B33" s="83"/>
      <c r="C33" s="270"/>
      <c r="D33" s="270"/>
      <c r="E33" s="270"/>
      <c r="F33" s="270"/>
      <c r="G33" s="27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7" customFormat="1" ht="19.5" customHeight="1">
      <c r="A34" s="83"/>
      <c r="B34" s="83"/>
      <c r="C34" s="270"/>
      <c r="D34" s="270"/>
      <c r="E34" s="270"/>
      <c r="F34" s="270"/>
      <c r="G34" s="27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3" customFormat="1" ht="15.75">
      <c r="A35" s="380" t="s">
        <v>557</v>
      </c>
      <c r="B35" s="380"/>
      <c r="C35" s="383" t="s">
        <v>512</v>
      </c>
      <c r="D35" s="383"/>
      <c r="E35" s="383"/>
      <c r="F35" s="383"/>
      <c r="G35" s="27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7" ht="15.75">
      <c r="A36" s="64"/>
      <c r="B36" s="64"/>
      <c r="C36" s="69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4"/>
      <c r="B38" s="69"/>
      <c r="C38" s="64"/>
      <c r="D38" s="64"/>
      <c r="E38" s="64"/>
      <c r="F38" s="64"/>
      <c r="G38" s="64"/>
    </row>
    <row r="39" spans="1:7" ht="15.75">
      <c r="A39" s="69"/>
      <c r="B39" s="69"/>
      <c r="C39" s="64"/>
      <c r="D39" s="69"/>
      <c r="E39" s="69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7" ht="15.75">
      <c r="A41" s="64"/>
      <c r="B41" s="69"/>
      <c r="C41" s="64"/>
      <c r="D41" s="64"/>
      <c r="E41" s="64"/>
      <c r="F41" s="64"/>
      <c r="G41" s="64"/>
    </row>
    <row r="42" spans="1:5" ht="15">
      <c r="A42" s="6"/>
      <c r="C42" s="368"/>
      <c r="D42" s="368"/>
      <c r="E42" s="6"/>
    </row>
  </sheetData>
  <sheetProtection password="DAF5" sheet="1"/>
  <mergeCells count="18">
    <mergeCell ref="C29:G29"/>
    <mergeCell ref="C42:D42"/>
    <mergeCell ref="A30:B30"/>
    <mergeCell ref="A35:B35"/>
    <mergeCell ref="C35:F35"/>
    <mergeCell ref="E30:F30"/>
    <mergeCell ref="D6:D7"/>
    <mergeCell ref="E6:E7"/>
    <mergeCell ref="A4:G4"/>
    <mergeCell ref="A6:A7"/>
    <mergeCell ref="C6:C7"/>
    <mergeCell ref="B6:B7"/>
    <mergeCell ref="F6:F7"/>
    <mergeCell ref="G6:G7"/>
    <mergeCell ref="F1:G1"/>
    <mergeCell ref="F2:G2"/>
    <mergeCell ref="A3:G3"/>
    <mergeCell ref="D5:G5"/>
  </mergeCells>
  <printOptions horizontalCentered="1"/>
  <pageMargins left="0.2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6" sqref="A6:F6"/>
    </sheetView>
  </sheetViews>
  <sheetFormatPr defaultColWidth="8.796875" defaultRowHeight="15" outlineLevelRow="1"/>
  <cols>
    <col min="1" max="1" width="3.59765625" style="69" customWidth="1"/>
    <col min="2" max="2" width="47.69921875" style="70" customWidth="1"/>
    <col min="3" max="3" width="5.8984375" style="64" customWidth="1"/>
    <col min="4" max="4" width="4.19921875" style="64" customWidth="1"/>
    <col min="5" max="5" width="15.59765625" style="64" customWidth="1"/>
    <col min="6" max="6" width="16.09765625" style="64" customWidth="1"/>
    <col min="7" max="16384" width="9" style="64" customWidth="1"/>
  </cols>
  <sheetData>
    <row r="1" spans="1:6" ht="15.75">
      <c r="A1" s="380" t="s">
        <v>550</v>
      </c>
      <c r="B1" s="380"/>
      <c r="C1" s="260"/>
      <c r="D1" s="373" t="s">
        <v>519</v>
      </c>
      <c r="E1" s="373"/>
      <c r="F1" s="373"/>
    </row>
    <row r="2" spans="1:6" s="63" customFormat="1" ht="15.75">
      <c r="A2" s="371" t="s">
        <v>521</v>
      </c>
      <c r="B2" s="372"/>
      <c r="D2" s="354" t="s">
        <v>561</v>
      </c>
      <c r="E2" s="354"/>
      <c r="F2" s="354"/>
    </row>
    <row r="3" spans="1:6" s="63" customFormat="1" ht="15.75">
      <c r="A3" s="371" t="s">
        <v>520</v>
      </c>
      <c r="B3" s="372"/>
      <c r="D3" s="373" t="s">
        <v>531</v>
      </c>
      <c r="E3" s="373"/>
      <c r="F3" s="373"/>
    </row>
    <row r="4" spans="1:6" s="63" customFormat="1" ht="26.25" customHeight="1">
      <c r="A4" s="336"/>
      <c r="B4" s="304"/>
      <c r="D4" s="256"/>
      <c r="E4" s="256"/>
      <c r="F4" s="256"/>
    </row>
    <row r="5" spans="1:6" s="63" customFormat="1" ht="15.75" hidden="1">
      <c r="A5" s="304"/>
      <c r="B5" s="304"/>
      <c r="E5" s="256"/>
      <c r="F5" s="256"/>
    </row>
    <row r="6" spans="1:6" s="63" customFormat="1" ht="20.25" customHeight="1">
      <c r="A6" s="355" t="s">
        <v>563</v>
      </c>
      <c r="B6" s="355"/>
      <c r="C6" s="355"/>
      <c r="D6" s="355"/>
      <c r="E6" s="355"/>
      <c r="F6" s="355"/>
    </row>
    <row r="7" spans="1:6" ht="15.75">
      <c r="A7" s="370"/>
      <c r="B7" s="370"/>
      <c r="C7" s="370"/>
      <c r="D7" s="370"/>
      <c r="E7" s="370"/>
      <c r="F7" s="311"/>
    </row>
    <row r="8" spans="1:6" ht="15.75">
      <c r="A8" s="73"/>
      <c r="B8" s="73"/>
      <c r="C8" s="73"/>
      <c r="D8" s="73"/>
      <c r="E8" s="73"/>
      <c r="F8" s="73"/>
    </row>
    <row r="9" spans="1:6" ht="15.75">
      <c r="A9" s="65"/>
      <c r="B9" s="65"/>
      <c r="C9" s="65"/>
      <c r="D9" s="65"/>
      <c r="E9" s="65"/>
      <c r="F9" s="65" t="s">
        <v>9</v>
      </c>
    </row>
    <row r="10" spans="1:6" s="66" customFormat="1" ht="49.5" customHeight="1">
      <c r="A10" s="312" t="s">
        <v>10</v>
      </c>
      <c r="B10" s="313" t="s">
        <v>11</v>
      </c>
      <c r="C10" s="314" t="s">
        <v>12</v>
      </c>
      <c r="D10" s="314" t="s">
        <v>74</v>
      </c>
      <c r="E10" s="312" t="s">
        <v>577</v>
      </c>
      <c r="F10" s="312" t="s">
        <v>562</v>
      </c>
    </row>
    <row r="11" spans="1:6" s="67" customFormat="1" ht="18" customHeight="1">
      <c r="A11" s="315" t="s">
        <v>73</v>
      </c>
      <c r="B11" s="316" t="s">
        <v>13</v>
      </c>
      <c r="C11" s="317"/>
      <c r="D11" s="317"/>
      <c r="E11" s="317"/>
      <c r="F11" s="317"/>
    </row>
    <row r="12" spans="1:6" ht="18" customHeight="1" collapsed="1">
      <c r="A12" s="318">
        <v>1</v>
      </c>
      <c r="B12" s="319" t="s">
        <v>540</v>
      </c>
      <c r="C12" s="318" t="s">
        <v>44</v>
      </c>
      <c r="D12" s="318"/>
      <c r="E12" s="320">
        <v>268361929844</v>
      </c>
      <c r="F12" s="320">
        <v>204644497556</v>
      </c>
    </row>
    <row r="13" spans="1:6" ht="18" customHeight="1">
      <c r="A13" s="318">
        <v>2</v>
      </c>
      <c r="B13" s="319" t="s">
        <v>14</v>
      </c>
      <c r="C13" s="318" t="s">
        <v>53</v>
      </c>
      <c r="D13" s="318"/>
      <c r="E13" s="322">
        <v>-112893321028</v>
      </c>
      <c r="F13" s="322">
        <v>-184698740283</v>
      </c>
    </row>
    <row r="14" spans="1:6" ht="18" customHeight="1">
      <c r="A14" s="318">
        <v>3</v>
      </c>
      <c r="B14" s="319" t="s">
        <v>15</v>
      </c>
      <c r="C14" s="318" t="s">
        <v>40</v>
      </c>
      <c r="D14" s="318"/>
      <c r="E14" s="322">
        <v>-25585839978</v>
      </c>
      <c r="F14" s="322">
        <v>-26781298285</v>
      </c>
    </row>
    <row r="15" spans="1:6" ht="18" customHeight="1" collapsed="1">
      <c r="A15" s="318">
        <v>4</v>
      </c>
      <c r="B15" s="319" t="s">
        <v>16</v>
      </c>
      <c r="C15" s="318" t="s">
        <v>48</v>
      </c>
      <c r="D15" s="318"/>
      <c r="E15" s="322">
        <v>-16506222981</v>
      </c>
      <c r="F15" s="322">
        <v>-12870388247</v>
      </c>
    </row>
    <row r="16" spans="1:6" ht="18" customHeight="1">
      <c r="A16" s="318">
        <v>5</v>
      </c>
      <c r="B16" s="319" t="s">
        <v>541</v>
      </c>
      <c r="C16" s="318" t="s">
        <v>41</v>
      </c>
      <c r="D16" s="318"/>
      <c r="E16" s="322"/>
      <c r="F16" s="322">
        <v>-42695369091</v>
      </c>
    </row>
    <row r="17" spans="1:6" ht="18" customHeight="1">
      <c r="A17" s="318">
        <v>6</v>
      </c>
      <c r="B17" s="319" t="s">
        <v>17</v>
      </c>
      <c r="C17" s="318" t="s">
        <v>42</v>
      </c>
      <c r="D17" s="318"/>
      <c r="E17" s="320">
        <v>79908456257</v>
      </c>
      <c r="F17" s="320">
        <v>104403767900</v>
      </c>
    </row>
    <row r="18" spans="1:6" ht="18" customHeight="1">
      <c r="A18" s="318">
        <v>7</v>
      </c>
      <c r="B18" s="319" t="s">
        <v>18</v>
      </c>
      <c r="C18" s="318" t="s">
        <v>43</v>
      </c>
      <c r="D18" s="318"/>
      <c r="E18" s="322">
        <v>-156647385382</v>
      </c>
      <c r="F18" s="322">
        <v>-162555011575</v>
      </c>
    </row>
    <row r="19" spans="1:6" s="67" customFormat="1" ht="18" customHeight="1">
      <c r="A19" s="323"/>
      <c r="B19" s="324" t="s">
        <v>542</v>
      </c>
      <c r="C19" s="318">
        <v>20</v>
      </c>
      <c r="D19" s="323"/>
      <c r="E19" s="341">
        <f>SUM(E12:E18)</f>
        <v>36637616732</v>
      </c>
      <c r="F19" s="346">
        <f>SUM(F12:F18)</f>
        <v>-120552542025</v>
      </c>
    </row>
    <row r="20" spans="1:6" s="67" customFormat="1" ht="18" customHeight="1">
      <c r="A20" s="323" t="s">
        <v>50</v>
      </c>
      <c r="B20" s="324" t="s">
        <v>20</v>
      </c>
      <c r="C20" s="318"/>
      <c r="D20" s="318"/>
      <c r="E20" s="326"/>
      <c r="F20" s="326"/>
    </row>
    <row r="21" spans="1:6" ht="34.5" customHeight="1" collapsed="1">
      <c r="A21" s="318">
        <v>1</v>
      </c>
      <c r="B21" s="319" t="s">
        <v>546</v>
      </c>
      <c r="C21" s="318">
        <v>21</v>
      </c>
      <c r="D21" s="318"/>
      <c r="E21" s="327">
        <v>-58905454</v>
      </c>
      <c r="F21" s="327">
        <v>-198768954410</v>
      </c>
    </row>
    <row r="22" spans="1:6" ht="18" customHeight="1" outlineLevel="1">
      <c r="A22" s="318">
        <v>2</v>
      </c>
      <c r="B22" s="319" t="s">
        <v>21</v>
      </c>
      <c r="C22" s="318">
        <v>22</v>
      </c>
      <c r="D22" s="318"/>
      <c r="E22" s="326"/>
      <c r="F22" s="326">
        <v>176829277246</v>
      </c>
    </row>
    <row r="23" spans="1:6" ht="18" customHeight="1" outlineLevel="1">
      <c r="A23" s="318">
        <v>3</v>
      </c>
      <c r="B23" s="319" t="s">
        <v>22</v>
      </c>
      <c r="C23" s="318">
        <v>23</v>
      </c>
      <c r="D23" s="318"/>
      <c r="E23" s="326"/>
      <c r="F23" s="326"/>
    </row>
    <row r="24" spans="1:6" ht="18" customHeight="1" outlineLevel="1">
      <c r="A24" s="318">
        <v>4</v>
      </c>
      <c r="B24" s="319" t="s">
        <v>23</v>
      </c>
      <c r="C24" s="318">
        <v>24</v>
      </c>
      <c r="D24" s="318"/>
      <c r="E24" s="326"/>
      <c r="F24" s="326"/>
    </row>
    <row r="25" spans="1:6" ht="18" customHeight="1" outlineLevel="1">
      <c r="A25" s="318">
        <v>5</v>
      </c>
      <c r="B25" s="319" t="s">
        <v>24</v>
      </c>
      <c r="C25" s="318">
        <v>25</v>
      </c>
      <c r="D25" s="318"/>
      <c r="E25" s="327">
        <v>-7000000000</v>
      </c>
      <c r="F25" s="327">
        <v>-3063300000</v>
      </c>
    </row>
    <row r="26" spans="1:6" ht="18" customHeight="1" outlineLevel="1">
      <c r="A26" s="318">
        <v>6</v>
      </c>
      <c r="B26" s="319" t="s">
        <v>25</v>
      </c>
      <c r="C26" s="318">
        <v>26</v>
      </c>
      <c r="D26" s="318"/>
      <c r="E26" s="326">
        <v>5081000000</v>
      </c>
      <c r="F26" s="326"/>
    </row>
    <row r="27" spans="1:6" s="68" customFormat="1" ht="18" customHeight="1" outlineLevel="1">
      <c r="A27" s="318">
        <v>7</v>
      </c>
      <c r="B27" s="319" t="s">
        <v>543</v>
      </c>
      <c r="C27" s="318">
        <v>27</v>
      </c>
      <c r="D27" s="321"/>
      <c r="E27" s="326">
        <v>8704404025</v>
      </c>
      <c r="F27" s="326">
        <v>6996490758</v>
      </c>
    </row>
    <row r="28" spans="1:6" s="67" customFormat="1" ht="18" customHeight="1">
      <c r="A28" s="323"/>
      <c r="B28" s="324" t="s">
        <v>26</v>
      </c>
      <c r="C28" s="318">
        <v>30</v>
      </c>
      <c r="D28" s="323"/>
      <c r="E28" s="347">
        <f>SUM(E20:E27)</f>
        <v>6726498571</v>
      </c>
      <c r="F28" s="325">
        <f>SUM(F20:F27)</f>
        <v>-18006486406</v>
      </c>
    </row>
    <row r="29" spans="1:6" s="67" customFormat="1" ht="15.75">
      <c r="A29" s="323" t="s">
        <v>51</v>
      </c>
      <c r="B29" s="324" t="s">
        <v>27</v>
      </c>
      <c r="C29" s="318"/>
      <c r="D29" s="318"/>
      <c r="E29" s="326"/>
      <c r="F29" s="326"/>
    </row>
    <row r="30" spans="1:6" ht="18" customHeight="1" outlineLevel="1">
      <c r="A30" s="318">
        <v>1</v>
      </c>
      <c r="B30" s="319" t="s">
        <v>28</v>
      </c>
      <c r="C30" s="318">
        <v>31</v>
      </c>
      <c r="D30" s="318"/>
      <c r="E30" s="326"/>
      <c r="F30" s="326"/>
    </row>
    <row r="31" spans="1:6" ht="33.75" customHeight="1" outlineLevel="1">
      <c r="A31" s="318">
        <v>2</v>
      </c>
      <c r="B31" s="319" t="s">
        <v>545</v>
      </c>
      <c r="C31" s="318">
        <v>32</v>
      </c>
      <c r="D31" s="318"/>
      <c r="E31" s="326"/>
      <c r="F31" s="326"/>
    </row>
    <row r="32" spans="1:6" ht="18" customHeight="1" outlineLevel="1">
      <c r="A32" s="318">
        <v>3</v>
      </c>
      <c r="B32" s="319" t="s">
        <v>29</v>
      </c>
      <c r="C32" s="318">
        <v>33</v>
      </c>
      <c r="D32" s="318"/>
      <c r="E32" s="326">
        <v>2592371311</v>
      </c>
      <c r="F32" s="326">
        <v>152578071682</v>
      </c>
    </row>
    <row r="33" spans="1:6" ht="18" customHeight="1" outlineLevel="1">
      <c r="A33" s="318">
        <v>4</v>
      </c>
      <c r="B33" s="319" t="s">
        <v>30</v>
      </c>
      <c r="C33" s="318">
        <v>34</v>
      </c>
      <c r="D33" s="318"/>
      <c r="E33" s="327">
        <v>-48794929000</v>
      </c>
      <c r="F33" s="327">
        <v>-14858968327</v>
      </c>
    </row>
    <row r="34" spans="1:6" ht="18" customHeight="1" outlineLevel="1">
      <c r="A34" s="318">
        <v>5</v>
      </c>
      <c r="B34" s="319" t="s">
        <v>31</v>
      </c>
      <c r="C34" s="318">
        <v>35</v>
      </c>
      <c r="D34" s="318"/>
      <c r="E34" s="326"/>
      <c r="F34" s="326"/>
    </row>
    <row r="35" spans="1:6" s="67" customFormat="1" ht="18" customHeight="1">
      <c r="A35" s="318">
        <v>6</v>
      </c>
      <c r="B35" s="319" t="s">
        <v>544</v>
      </c>
      <c r="C35" s="318">
        <v>36</v>
      </c>
      <c r="D35" s="318"/>
      <c r="E35" s="327"/>
      <c r="F35" s="326"/>
    </row>
    <row r="36" spans="1:6" s="67" customFormat="1" ht="18" customHeight="1" collapsed="1">
      <c r="A36" s="318"/>
      <c r="B36" s="324" t="s">
        <v>32</v>
      </c>
      <c r="C36" s="318">
        <v>40</v>
      </c>
      <c r="D36" s="318"/>
      <c r="E36" s="325">
        <f>SUM(E30:E35)</f>
        <v>-46202557689</v>
      </c>
      <c r="F36" s="347">
        <f>SUM(F30:F35)</f>
        <v>137719103355</v>
      </c>
    </row>
    <row r="37" spans="1:6" s="67" customFormat="1" ht="18" customHeight="1" collapsed="1">
      <c r="A37" s="323"/>
      <c r="B37" s="324" t="s">
        <v>535</v>
      </c>
      <c r="C37" s="318" t="s">
        <v>33</v>
      </c>
      <c r="D37" s="323"/>
      <c r="E37" s="350">
        <f>E19+E28+E29+E36</f>
        <v>-2838442386</v>
      </c>
      <c r="F37" s="350">
        <f>F19+F28+F29+F36</f>
        <v>-839925076</v>
      </c>
    </row>
    <row r="38" spans="1:6" ht="18" customHeight="1">
      <c r="A38" s="323"/>
      <c r="B38" s="324" t="s">
        <v>34</v>
      </c>
      <c r="C38" s="318" t="s">
        <v>35</v>
      </c>
      <c r="D38" s="323"/>
      <c r="E38" s="328">
        <v>52185209660</v>
      </c>
      <c r="F38" s="328">
        <v>54244866161</v>
      </c>
    </row>
    <row r="39" spans="1:6" s="67" customFormat="1" ht="18" customHeight="1">
      <c r="A39" s="318"/>
      <c r="B39" s="319" t="s">
        <v>36</v>
      </c>
      <c r="C39" s="318" t="s">
        <v>37</v>
      </c>
      <c r="D39" s="318"/>
      <c r="E39" s="327">
        <v>0</v>
      </c>
      <c r="F39" s="327"/>
    </row>
    <row r="40" spans="1:6" s="67" customFormat="1" ht="18" customHeight="1">
      <c r="A40" s="329"/>
      <c r="B40" s="330" t="s">
        <v>536</v>
      </c>
      <c r="C40" s="331" t="s">
        <v>38</v>
      </c>
      <c r="D40" s="329"/>
      <c r="E40" s="332">
        <f>E38+E37+E39</f>
        <v>49346767274</v>
      </c>
      <c r="F40" s="332">
        <f>F37+F38+F39</f>
        <v>53404941085</v>
      </c>
    </row>
    <row r="41" spans="1:6" s="67" customFormat="1" ht="15.75">
      <c r="A41" s="333"/>
      <c r="B41" s="334"/>
      <c r="C41" s="335"/>
      <c r="D41" s="333"/>
      <c r="E41" s="333"/>
      <c r="F41" s="333"/>
    </row>
    <row r="42" spans="1:6" ht="15.75">
      <c r="A42" s="77"/>
      <c r="B42" s="339"/>
      <c r="C42" s="384" t="s">
        <v>583</v>
      </c>
      <c r="D42" s="384"/>
      <c r="E42" s="384"/>
      <c r="F42" s="384"/>
    </row>
    <row r="43" spans="1:6" ht="15.75">
      <c r="A43" s="340" t="s">
        <v>538</v>
      </c>
      <c r="B43" s="340"/>
      <c r="C43" s="260" t="s">
        <v>503</v>
      </c>
      <c r="D43" s="260"/>
      <c r="E43" s="260"/>
      <c r="F43" s="260"/>
    </row>
    <row r="44" spans="1:6" ht="15.75">
      <c r="A44" s="72"/>
      <c r="B44" s="72"/>
      <c r="C44" s="72"/>
      <c r="D44" s="72"/>
      <c r="E44" s="71"/>
      <c r="F44" s="71"/>
    </row>
    <row r="45" spans="1:6" ht="15.75">
      <c r="A45" s="72"/>
      <c r="B45" s="72"/>
      <c r="C45" s="72"/>
      <c r="D45" s="72"/>
      <c r="E45" s="71"/>
      <c r="F45" s="71"/>
    </row>
    <row r="46" spans="1:6" ht="15.75">
      <c r="A46" s="72"/>
      <c r="B46" s="72"/>
      <c r="C46" s="72"/>
      <c r="D46" s="72"/>
      <c r="E46" s="71"/>
      <c r="F46" s="71"/>
    </row>
    <row r="47" spans="1:6" ht="15.75">
      <c r="A47" s="72"/>
      <c r="B47" s="72" t="s">
        <v>586</v>
      </c>
      <c r="C47" s="72"/>
      <c r="D47" s="72"/>
      <c r="E47" s="352" t="s">
        <v>582</v>
      </c>
      <c r="F47" s="71"/>
    </row>
    <row r="48" spans="1:6" ht="15.75">
      <c r="A48" s="72"/>
      <c r="B48" s="72"/>
      <c r="C48" s="72"/>
      <c r="D48" s="72"/>
      <c r="E48" s="71"/>
      <c r="F48" s="71"/>
    </row>
    <row r="49" spans="1:6" ht="15.75">
      <c r="A49" s="72"/>
      <c r="B49" s="72"/>
      <c r="C49" s="72"/>
      <c r="D49" s="72"/>
      <c r="E49" s="71"/>
      <c r="F49" s="71"/>
    </row>
    <row r="50" spans="1:6" ht="15.75">
      <c r="A50" s="369" t="s">
        <v>552</v>
      </c>
      <c r="B50" s="369"/>
      <c r="C50" s="255" t="s">
        <v>504</v>
      </c>
      <c r="D50" s="255"/>
      <c r="E50" s="255"/>
      <c r="F50" s="255"/>
    </row>
    <row r="51" spans="1:6" ht="15.75">
      <c r="A51" s="71"/>
      <c r="B51" s="71"/>
      <c r="C51" s="71"/>
      <c r="D51" s="71"/>
      <c r="E51" s="71"/>
      <c r="F51" s="71"/>
    </row>
    <row r="52" spans="1:6" ht="15.75">
      <c r="A52" s="71"/>
      <c r="B52" s="71"/>
      <c r="C52" s="71"/>
      <c r="D52" s="71"/>
      <c r="E52" s="71"/>
      <c r="F52" s="71"/>
    </row>
  </sheetData>
  <sheetProtection password="DAF5" sheet="1"/>
  <mergeCells count="10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</mergeCells>
  <printOptions horizontalCentered="1"/>
  <pageMargins left="0.5" right="0" top="0.7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42">
      <selection activeCell="G240" sqref="G240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32" t="s">
        <v>250</v>
      </c>
      <c r="B1" s="432"/>
      <c r="C1" s="432"/>
      <c r="D1" s="432"/>
      <c r="E1" s="432"/>
      <c r="F1" s="305"/>
      <c r="G1" s="305" t="s">
        <v>519</v>
      </c>
      <c r="H1" s="305"/>
      <c r="I1" s="305"/>
    </row>
    <row r="2" spans="1:9" ht="15.75">
      <c r="A2" s="147" t="s">
        <v>522</v>
      </c>
      <c r="B2" s="145"/>
      <c r="C2" s="145"/>
      <c r="D2" s="145"/>
      <c r="E2" s="145"/>
      <c r="F2" s="306"/>
      <c r="G2" s="305" t="s">
        <v>561</v>
      </c>
      <c r="H2" s="305"/>
      <c r="I2" s="306"/>
    </row>
    <row r="3" spans="1:9" ht="15.75">
      <c r="A3" s="147" t="s">
        <v>523</v>
      </c>
      <c r="B3" s="145"/>
      <c r="C3" s="145"/>
      <c r="D3" s="145"/>
      <c r="E3" s="145"/>
      <c r="F3" s="145"/>
      <c r="G3" s="434" t="s">
        <v>506</v>
      </c>
      <c r="H3" s="434"/>
      <c r="I3" s="434"/>
    </row>
    <row r="4" spans="1:9" ht="15.75">
      <c r="A4" s="147"/>
      <c r="B4" s="145"/>
      <c r="C4" s="145"/>
      <c r="D4" s="145"/>
      <c r="E4" s="145"/>
      <c r="F4" s="145"/>
      <c r="G4" s="145"/>
      <c r="H4" s="145"/>
      <c r="I4" s="145"/>
    </row>
    <row r="5" spans="1:9" ht="18.75">
      <c r="A5" s="433" t="s">
        <v>564</v>
      </c>
      <c r="B5" s="433"/>
      <c r="C5" s="433"/>
      <c r="D5" s="433"/>
      <c r="E5" s="433"/>
      <c r="F5" s="433"/>
      <c r="G5" s="433"/>
      <c r="H5" s="433"/>
      <c r="I5" s="433"/>
    </row>
    <row r="6" spans="1:9" ht="18.75">
      <c r="A6" s="433"/>
      <c r="B6" s="433"/>
      <c r="C6" s="433"/>
      <c r="D6" s="433"/>
      <c r="E6" s="433"/>
      <c r="F6" s="433"/>
      <c r="G6" s="433"/>
      <c r="H6" s="433"/>
      <c r="I6" s="433"/>
    </row>
    <row r="7" spans="1:9" ht="15.75">
      <c r="A7" s="145"/>
      <c r="B7" s="145"/>
      <c r="C7" s="145"/>
      <c r="D7" s="145"/>
      <c r="E7" s="145"/>
      <c r="F7" s="145"/>
      <c r="G7" s="145"/>
      <c r="H7" s="145"/>
      <c r="I7" s="145"/>
    </row>
    <row r="8" spans="1:9" s="12" customFormat="1" ht="16.5">
      <c r="A8" s="146" t="s">
        <v>251</v>
      </c>
      <c r="B8" s="147"/>
      <c r="C8" s="147"/>
      <c r="D8" s="147"/>
      <c r="E8" s="147"/>
      <c r="F8" s="147"/>
      <c r="G8" s="147"/>
      <c r="H8" s="147"/>
      <c r="I8" s="147"/>
    </row>
    <row r="9" spans="1:9" ht="16.5">
      <c r="A9" s="148" t="s">
        <v>252</v>
      </c>
      <c r="B9" s="148"/>
      <c r="C9" s="148"/>
      <c r="D9" s="148"/>
      <c r="E9" s="148"/>
      <c r="F9" s="148"/>
      <c r="G9" s="148"/>
      <c r="H9" s="148"/>
      <c r="I9" s="148"/>
    </row>
    <row r="10" spans="1:9" ht="16.5">
      <c r="A10" s="356" t="s">
        <v>253</v>
      </c>
      <c r="B10" s="356"/>
      <c r="C10" s="356"/>
      <c r="D10" s="356"/>
      <c r="E10" s="356"/>
      <c r="F10" s="356"/>
      <c r="G10" s="356"/>
      <c r="H10" s="356"/>
      <c r="I10" s="356"/>
    </row>
    <row r="11" spans="1:9" ht="16.5">
      <c r="A11" s="148" t="s">
        <v>254</v>
      </c>
      <c r="B11" s="148"/>
      <c r="C11" s="148"/>
      <c r="D11" s="148"/>
      <c r="E11" s="148"/>
      <c r="F11" s="148"/>
      <c r="G11" s="148"/>
      <c r="H11" s="148"/>
      <c r="I11" s="148"/>
    </row>
    <row r="12" spans="1:9" s="252" customFormat="1" ht="16.5">
      <c r="A12" s="356" t="s">
        <v>255</v>
      </c>
      <c r="B12" s="356"/>
      <c r="C12" s="356"/>
      <c r="D12" s="356"/>
      <c r="E12" s="356"/>
      <c r="F12" s="356"/>
      <c r="G12" s="356"/>
      <c r="H12" s="356"/>
      <c r="I12" s="356"/>
    </row>
    <row r="13" spans="1:9" ht="16.5">
      <c r="A13" s="148" t="s">
        <v>256</v>
      </c>
      <c r="B13" s="148"/>
      <c r="C13" s="148"/>
      <c r="D13" s="148"/>
      <c r="E13" s="148"/>
      <c r="F13" s="148"/>
      <c r="G13" s="148"/>
      <c r="H13" s="148"/>
      <c r="I13" s="148"/>
    </row>
    <row r="14" spans="1:9" s="12" customFormat="1" ht="16.5">
      <c r="A14" s="357" t="s">
        <v>257</v>
      </c>
      <c r="B14" s="357"/>
      <c r="C14" s="357"/>
      <c r="D14" s="357"/>
      <c r="E14" s="357"/>
      <c r="F14" s="357"/>
      <c r="G14" s="147"/>
      <c r="H14" s="147"/>
      <c r="I14" s="147"/>
    </row>
    <row r="15" spans="1:9" ht="16.5">
      <c r="A15" s="356" t="s">
        <v>258</v>
      </c>
      <c r="B15" s="356"/>
      <c r="C15" s="356"/>
      <c r="D15" s="356"/>
      <c r="E15" s="356"/>
      <c r="F15" s="356"/>
      <c r="G15" s="356"/>
      <c r="H15" s="356"/>
      <c r="I15" s="145"/>
    </row>
    <row r="16" spans="1:9" ht="16.5">
      <c r="A16" s="356" t="s">
        <v>259</v>
      </c>
      <c r="B16" s="356"/>
      <c r="C16" s="356"/>
      <c r="D16" s="356"/>
      <c r="E16" s="356"/>
      <c r="F16" s="356"/>
      <c r="G16" s="148"/>
      <c r="H16" s="145"/>
      <c r="I16" s="145"/>
    </row>
    <row r="17" spans="1:9" s="12" customFormat="1" ht="16.5">
      <c r="A17" s="357" t="s">
        <v>260</v>
      </c>
      <c r="B17" s="357"/>
      <c r="C17" s="357"/>
      <c r="D17" s="357"/>
      <c r="E17" s="147"/>
      <c r="F17" s="147"/>
      <c r="G17" s="147"/>
      <c r="H17" s="147"/>
      <c r="I17" s="147"/>
    </row>
    <row r="18" spans="1:9" ht="16.5">
      <c r="A18" s="356" t="s">
        <v>261</v>
      </c>
      <c r="B18" s="356"/>
      <c r="C18" s="356"/>
      <c r="D18" s="356"/>
      <c r="E18" s="356"/>
      <c r="F18" s="356"/>
      <c r="G18" s="148"/>
      <c r="H18" s="148"/>
      <c r="I18" s="148"/>
    </row>
    <row r="19" spans="1:9" ht="16.5">
      <c r="A19" s="252" t="s">
        <v>262</v>
      </c>
      <c r="B19" s="252"/>
      <c r="C19" s="252"/>
      <c r="D19" s="252"/>
      <c r="E19" s="252"/>
      <c r="F19" s="148"/>
      <c r="G19" s="148"/>
      <c r="H19" s="148"/>
      <c r="I19" s="148"/>
    </row>
    <row r="20" spans="1:9" s="12" customFormat="1" ht="16.5">
      <c r="A20" s="356" t="s">
        <v>320</v>
      </c>
      <c r="B20" s="356"/>
      <c r="C20" s="356"/>
      <c r="D20" s="356"/>
      <c r="E20" s="356"/>
      <c r="F20" s="356"/>
      <c r="G20" s="356"/>
      <c r="H20" s="356"/>
      <c r="I20" s="146"/>
    </row>
    <row r="21" spans="1:9" ht="16.5">
      <c r="A21" s="148" t="s">
        <v>263</v>
      </c>
      <c r="B21" s="148"/>
      <c r="C21" s="148"/>
      <c r="D21" s="148"/>
      <c r="E21" s="148"/>
      <c r="F21" s="148"/>
      <c r="G21" s="148"/>
      <c r="H21" s="148"/>
      <c r="I21" s="148"/>
    </row>
    <row r="22" spans="1:9" s="12" customFormat="1" ht="16.5">
      <c r="A22" s="357" t="s">
        <v>321</v>
      </c>
      <c r="B22" s="357"/>
      <c r="C22" s="357"/>
      <c r="D22" s="357"/>
      <c r="E22" s="357"/>
      <c r="F22" s="357"/>
      <c r="G22" s="357"/>
      <c r="H22" s="146"/>
      <c r="I22" s="146"/>
    </row>
    <row r="23" spans="1:9" s="14" customFormat="1" ht="16.5">
      <c r="A23" s="356" t="s">
        <v>264</v>
      </c>
      <c r="B23" s="356"/>
      <c r="C23" s="356"/>
      <c r="D23" s="356"/>
      <c r="E23" s="356"/>
      <c r="F23" s="356"/>
      <c r="G23" s="356"/>
      <c r="H23" s="356"/>
      <c r="I23" s="356"/>
    </row>
    <row r="24" spans="1:9" ht="16.5">
      <c r="A24" s="356" t="s">
        <v>266</v>
      </c>
      <c r="B24" s="356"/>
      <c r="C24" s="356"/>
      <c r="D24" s="356"/>
      <c r="E24" s="356"/>
      <c r="F24" s="356"/>
      <c r="G24" s="356"/>
      <c r="H24" s="356"/>
      <c r="I24" s="356"/>
    </row>
    <row r="25" spans="1:9" ht="16.5">
      <c r="A25" s="252" t="s">
        <v>267</v>
      </c>
      <c r="B25" s="252"/>
      <c r="C25" s="252"/>
      <c r="D25" s="252"/>
      <c r="E25" s="252"/>
      <c r="F25" s="252"/>
      <c r="G25" s="252"/>
      <c r="H25" s="252"/>
      <c r="I25" s="252"/>
    </row>
    <row r="26" spans="1:9" ht="16.5">
      <c r="A26" s="148" t="s">
        <v>265</v>
      </c>
      <c r="B26" s="148"/>
      <c r="C26" s="148"/>
      <c r="D26" s="148"/>
      <c r="E26" s="148"/>
      <c r="F26" s="148"/>
      <c r="G26" s="148"/>
      <c r="H26" s="148"/>
      <c r="I26" s="148"/>
    </row>
    <row r="27" spans="1:9" ht="16.5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s="14" customFormat="1" ht="16.5">
      <c r="A28" s="356" t="s">
        <v>268</v>
      </c>
      <c r="B28" s="356"/>
      <c r="C28" s="356"/>
      <c r="D28" s="356"/>
      <c r="E28" s="356"/>
      <c r="F28" s="356"/>
      <c r="G28" s="356"/>
      <c r="H28" s="356"/>
      <c r="I28" s="356"/>
    </row>
    <row r="29" spans="1:9" s="14" customFormat="1" ht="16.5">
      <c r="A29" s="356" t="s">
        <v>269</v>
      </c>
      <c r="B29" s="356"/>
      <c r="C29" s="356"/>
      <c r="D29" s="356"/>
      <c r="E29" s="356"/>
      <c r="F29" s="356"/>
      <c r="G29" s="356"/>
      <c r="H29" s="356"/>
      <c r="I29" s="149"/>
    </row>
    <row r="30" spans="1:9" s="14" customFormat="1" ht="16.5">
      <c r="A30" s="356" t="s">
        <v>270</v>
      </c>
      <c r="B30" s="356"/>
      <c r="C30" s="356"/>
      <c r="D30" s="356"/>
      <c r="E30" s="356"/>
      <c r="F30" s="356"/>
      <c r="G30" s="356"/>
      <c r="H30" s="356"/>
      <c r="I30" s="356"/>
    </row>
    <row r="31" spans="1:9" s="14" customFormat="1" ht="16.5">
      <c r="A31" s="356" t="s">
        <v>271</v>
      </c>
      <c r="B31" s="356"/>
      <c r="C31" s="356"/>
      <c r="D31" s="356"/>
      <c r="E31" s="356"/>
      <c r="F31" s="356"/>
      <c r="G31" s="356"/>
      <c r="H31" s="356"/>
      <c r="I31" s="356"/>
    </row>
    <row r="32" spans="1:9" s="14" customFormat="1" ht="16.5">
      <c r="A32" s="356" t="s">
        <v>272</v>
      </c>
      <c r="B32" s="356"/>
      <c r="C32" s="356"/>
      <c r="D32" s="356"/>
      <c r="E32" s="356"/>
      <c r="F32" s="356"/>
      <c r="G32" s="356"/>
      <c r="H32" s="356"/>
      <c r="I32" s="356"/>
    </row>
    <row r="33" spans="1:9" s="14" customFormat="1" ht="16.5">
      <c r="A33" s="148"/>
      <c r="B33" s="149"/>
      <c r="C33" s="149"/>
      <c r="D33" s="149"/>
      <c r="E33" s="149"/>
      <c r="F33" s="149"/>
      <c r="G33" s="149"/>
      <c r="H33" s="149"/>
      <c r="I33" s="149"/>
    </row>
    <row r="34" spans="1:9" s="14" customFormat="1" ht="16.5">
      <c r="A34" s="356" t="s">
        <v>273</v>
      </c>
      <c r="B34" s="356"/>
      <c r="C34" s="356"/>
      <c r="D34" s="356"/>
      <c r="E34" s="356"/>
      <c r="F34" s="356"/>
      <c r="G34" s="356"/>
      <c r="H34" s="356"/>
      <c r="I34" s="356"/>
    </row>
    <row r="35" spans="1:9" ht="16.5">
      <c r="A35" s="356" t="s">
        <v>274</v>
      </c>
      <c r="B35" s="356"/>
      <c r="C35" s="356"/>
      <c r="D35" s="148"/>
      <c r="E35" s="148"/>
      <c r="F35" s="148"/>
      <c r="G35" s="148"/>
      <c r="H35" s="148"/>
      <c r="I35" s="148"/>
    </row>
    <row r="36" spans="1:9" ht="16.5">
      <c r="A36" s="356" t="s">
        <v>275</v>
      </c>
      <c r="B36" s="356"/>
      <c r="C36" s="356"/>
      <c r="D36" s="356"/>
      <c r="E36" s="148"/>
      <c r="F36" s="148"/>
      <c r="G36" s="148"/>
      <c r="H36" s="148"/>
      <c r="I36" s="148"/>
    </row>
    <row r="37" spans="1:9" ht="16.5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9" ht="16.5">
      <c r="A38" s="148" t="s">
        <v>276</v>
      </c>
      <c r="B38" s="148"/>
      <c r="C38" s="148"/>
      <c r="D38" s="148"/>
      <c r="E38" s="148"/>
      <c r="F38" s="148"/>
      <c r="G38" s="148"/>
      <c r="H38" s="148"/>
      <c r="I38" s="148"/>
    </row>
    <row r="39" spans="1:9" ht="16.5">
      <c r="A39" s="356" t="s">
        <v>277</v>
      </c>
      <c r="B39" s="356"/>
      <c r="C39" s="356"/>
      <c r="D39" s="356"/>
      <c r="E39" s="356"/>
      <c r="F39" s="356"/>
      <c r="G39" s="356"/>
      <c r="H39" s="356"/>
      <c r="I39" s="356"/>
    </row>
    <row r="40" spans="1:9" ht="16.5">
      <c r="A40" s="356" t="s">
        <v>278</v>
      </c>
      <c r="B40" s="356"/>
      <c r="C40" s="356"/>
      <c r="D40" s="356"/>
      <c r="E40" s="356"/>
      <c r="F40" s="356"/>
      <c r="G40" s="356"/>
      <c r="H40" s="356"/>
      <c r="I40" s="148"/>
    </row>
    <row r="41" spans="1:9" ht="16.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s="14" customFormat="1" ht="16.5">
      <c r="A42" s="148" t="s">
        <v>279</v>
      </c>
      <c r="B42" s="149"/>
      <c r="C42" s="149"/>
      <c r="D42" s="149"/>
      <c r="E42" s="149"/>
      <c r="F42" s="149"/>
      <c r="G42" s="149"/>
      <c r="H42" s="149"/>
      <c r="I42" s="149"/>
    </row>
    <row r="43" spans="1:9" ht="16.5">
      <c r="A43" s="148" t="s">
        <v>280</v>
      </c>
      <c r="B43" s="148"/>
      <c r="C43" s="148"/>
      <c r="D43" s="148"/>
      <c r="E43" s="148"/>
      <c r="F43" s="148"/>
      <c r="G43" s="148"/>
      <c r="H43" s="148"/>
      <c r="I43" s="148"/>
    </row>
    <row r="44" spans="1:9" ht="16.5">
      <c r="A44" s="148" t="s">
        <v>281</v>
      </c>
      <c r="B44" s="148"/>
      <c r="C44" s="148"/>
      <c r="D44" s="148"/>
      <c r="E44" s="148"/>
      <c r="F44" s="148"/>
      <c r="G44" s="148"/>
      <c r="H44" s="148"/>
      <c r="I44" s="148"/>
    </row>
    <row r="45" spans="1:9" ht="16.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s="14" customFormat="1" ht="16.5">
      <c r="A46" s="148" t="s">
        <v>282</v>
      </c>
      <c r="B46" s="149"/>
      <c r="C46" s="149"/>
      <c r="D46" s="149"/>
      <c r="E46" s="149"/>
      <c r="F46" s="149"/>
      <c r="G46" s="148"/>
      <c r="H46" s="149"/>
      <c r="I46" s="149"/>
    </row>
    <row r="47" spans="1:9" s="14" customFormat="1" ht="16.5">
      <c r="A47" s="446" t="s">
        <v>283</v>
      </c>
      <c r="B47" s="446"/>
      <c r="C47" s="446"/>
      <c r="D47" s="446"/>
      <c r="E47" s="446"/>
      <c r="F47" s="149"/>
      <c r="G47" s="149"/>
      <c r="H47" s="149"/>
      <c r="I47" s="149"/>
    </row>
    <row r="48" spans="1:9" s="14" customFormat="1" ht="16.5">
      <c r="A48" s="148" t="s">
        <v>284</v>
      </c>
      <c r="B48" s="149"/>
      <c r="C48" s="149"/>
      <c r="D48" s="149"/>
      <c r="E48" s="149"/>
      <c r="F48" s="149"/>
      <c r="G48" s="149"/>
      <c r="H48" s="149"/>
      <c r="I48" s="149"/>
    </row>
    <row r="49" spans="1:9" s="14" customFormat="1" ht="16.5">
      <c r="A49" s="148"/>
      <c r="B49" s="149"/>
      <c r="C49" s="149"/>
      <c r="D49" s="149"/>
      <c r="E49" s="148"/>
      <c r="F49" s="149"/>
      <c r="G49" s="149"/>
      <c r="H49" s="149"/>
      <c r="I49" s="149"/>
    </row>
    <row r="50" spans="1:9" s="14" customFormat="1" ht="16.5">
      <c r="A50" s="356" t="s">
        <v>285</v>
      </c>
      <c r="B50" s="356"/>
      <c r="C50" s="356"/>
      <c r="D50" s="356"/>
      <c r="E50" s="356"/>
      <c r="F50" s="356"/>
      <c r="G50" s="149"/>
      <c r="H50" s="149"/>
      <c r="I50" s="149"/>
    </row>
    <row r="51" spans="1:9" s="13" customFormat="1" ht="16.5">
      <c r="A51" s="356" t="s">
        <v>286</v>
      </c>
      <c r="B51" s="356"/>
      <c r="C51" s="356"/>
      <c r="D51" s="356"/>
      <c r="E51" s="356"/>
      <c r="F51" s="356"/>
      <c r="G51" s="356"/>
      <c r="H51" s="148"/>
      <c r="I51" s="148"/>
    </row>
    <row r="52" spans="1:9" s="13" customFormat="1" ht="16.5">
      <c r="A52" s="356" t="s">
        <v>287</v>
      </c>
      <c r="B52" s="356"/>
      <c r="C52" s="356"/>
      <c r="D52" s="356"/>
      <c r="E52" s="356"/>
      <c r="F52" s="356"/>
      <c r="G52" s="148"/>
      <c r="H52" s="148"/>
      <c r="I52" s="148"/>
    </row>
    <row r="53" spans="1:9" s="14" customFormat="1" ht="16.5">
      <c r="A53" s="148"/>
      <c r="B53" s="149"/>
      <c r="C53" s="149"/>
      <c r="D53" s="149"/>
      <c r="E53" s="149"/>
      <c r="F53" s="149"/>
      <c r="G53" s="149"/>
      <c r="H53" s="149"/>
      <c r="I53" s="149"/>
    </row>
    <row r="54" spans="1:9" ht="16.5">
      <c r="A54" s="356" t="s">
        <v>288</v>
      </c>
      <c r="B54" s="356"/>
      <c r="C54" s="356"/>
      <c r="D54" s="356"/>
      <c r="E54" s="356"/>
      <c r="F54" s="356"/>
      <c r="G54" s="356"/>
      <c r="H54" s="148"/>
      <c r="I54" s="148"/>
    </row>
    <row r="55" spans="1:9" ht="16.5">
      <c r="A55" s="148" t="s">
        <v>289</v>
      </c>
      <c r="B55" s="148"/>
      <c r="C55" s="148"/>
      <c r="D55" s="148"/>
      <c r="E55" s="148"/>
      <c r="F55" s="148"/>
      <c r="G55" s="148"/>
      <c r="H55" s="148"/>
      <c r="I55" s="148"/>
    </row>
    <row r="56" spans="1:9" ht="16.5">
      <c r="A56" s="356" t="s">
        <v>290</v>
      </c>
      <c r="B56" s="356"/>
      <c r="C56" s="356"/>
      <c r="D56" s="356"/>
      <c r="E56" s="356"/>
      <c r="F56" s="356"/>
      <c r="G56" s="356"/>
      <c r="H56" s="356"/>
      <c r="I56" s="356"/>
    </row>
    <row r="57" spans="1:9" ht="16.5">
      <c r="A57" s="356" t="s">
        <v>291</v>
      </c>
      <c r="B57" s="356"/>
      <c r="C57" s="356"/>
      <c r="D57" s="356"/>
      <c r="E57" s="356"/>
      <c r="F57" s="148"/>
      <c r="G57" s="148"/>
      <c r="H57" s="148"/>
      <c r="I57" s="148"/>
    </row>
    <row r="58" spans="1:9" ht="16.5">
      <c r="A58" s="356" t="s">
        <v>292</v>
      </c>
      <c r="B58" s="356"/>
      <c r="C58" s="356"/>
      <c r="D58" s="148"/>
      <c r="E58" s="148"/>
      <c r="F58" s="148"/>
      <c r="G58" s="148"/>
      <c r="H58" s="148"/>
      <c r="I58" s="148"/>
    </row>
    <row r="59" spans="1:9" ht="16.5">
      <c r="A59" s="356" t="s">
        <v>293</v>
      </c>
      <c r="B59" s="356"/>
      <c r="C59" s="356"/>
      <c r="D59" s="356"/>
      <c r="E59" s="148"/>
      <c r="F59" s="149"/>
      <c r="G59" s="148"/>
      <c r="H59" s="148"/>
      <c r="I59" s="148"/>
    </row>
    <row r="60" spans="1:9" ht="16.5">
      <c r="A60" s="356" t="s">
        <v>294</v>
      </c>
      <c r="B60" s="356"/>
      <c r="C60" s="356"/>
      <c r="D60" s="356"/>
      <c r="E60" s="356"/>
      <c r="F60" s="356"/>
      <c r="G60" s="356"/>
      <c r="H60" s="356"/>
      <c r="I60" s="148"/>
    </row>
    <row r="61" spans="1:9" ht="16.5">
      <c r="A61" s="356" t="s">
        <v>295</v>
      </c>
      <c r="B61" s="356"/>
      <c r="C61" s="356"/>
      <c r="D61" s="356"/>
      <c r="E61" s="356"/>
      <c r="F61" s="356"/>
      <c r="G61" s="356"/>
      <c r="H61" s="148"/>
      <c r="I61" s="148"/>
    </row>
    <row r="62" spans="1:9" ht="16.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6.5">
      <c r="A63" s="148" t="s">
        <v>296</v>
      </c>
      <c r="B63" s="148"/>
      <c r="C63" s="148"/>
      <c r="D63" s="148"/>
      <c r="E63" s="148"/>
      <c r="F63" s="148"/>
      <c r="G63" s="148"/>
      <c r="H63" s="148"/>
      <c r="I63" s="148"/>
    </row>
    <row r="64" spans="1:9" ht="16.5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6.5">
      <c r="A65" s="356" t="s">
        <v>297</v>
      </c>
      <c r="B65" s="356"/>
      <c r="C65" s="356"/>
      <c r="D65" s="356"/>
      <c r="E65" s="356"/>
      <c r="F65" s="148"/>
      <c r="G65" s="148"/>
      <c r="H65" s="148"/>
      <c r="I65" s="148"/>
    </row>
    <row r="66" spans="1:9" ht="16.5">
      <c r="A66" s="356" t="s">
        <v>298</v>
      </c>
      <c r="B66" s="356"/>
      <c r="C66" s="356"/>
      <c r="D66" s="356"/>
      <c r="E66" s="356"/>
      <c r="F66" s="356"/>
      <c r="G66" s="356"/>
      <c r="H66" s="148"/>
      <c r="I66" s="148"/>
    </row>
    <row r="67" spans="1:9" ht="16.5">
      <c r="A67" s="356" t="s">
        <v>299</v>
      </c>
      <c r="B67" s="356"/>
      <c r="C67" s="356"/>
      <c r="D67" s="356"/>
      <c r="E67" s="356"/>
      <c r="F67" s="356"/>
      <c r="G67" s="356"/>
      <c r="H67" s="356"/>
      <c r="I67" s="148"/>
    </row>
    <row r="68" spans="1:9" ht="16.5">
      <c r="A68" s="356" t="s">
        <v>300</v>
      </c>
      <c r="B68" s="356"/>
      <c r="C68" s="356"/>
      <c r="D68" s="356"/>
      <c r="E68" s="356"/>
      <c r="F68" s="356"/>
      <c r="G68" s="356"/>
      <c r="H68" s="356"/>
      <c r="I68" s="148"/>
    </row>
    <row r="69" spans="1:9" ht="16.5">
      <c r="A69" s="356" t="s">
        <v>301</v>
      </c>
      <c r="B69" s="356"/>
      <c r="C69" s="356"/>
      <c r="D69" s="356"/>
      <c r="E69" s="356"/>
      <c r="F69" s="356"/>
      <c r="G69" s="356"/>
      <c r="H69" s="356"/>
      <c r="I69" s="148"/>
    </row>
    <row r="70" spans="1:9" ht="16.5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6.5">
      <c r="A71" s="148" t="s">
        <v>302</v>
      </c>
      <c r="B71" s="148"/>
      <c r="C71" s="148"/>
      <c r="D71" s="148"/>
      <c r="E71" s="148"/>
      <c r="F71" s="148"/>
      <c r="G71" s="148"/>
      <c r="H71" s="148"/>
      <c r="I71" s="148"/>
    </row>
    <row r="72" spans="1:9" ht="16.5">
      <c r="A72" s="148" t="s">
        <v>303</v>
      </c>
      <c r="B72" s="148"/>
      <c r="C72" s="148"/>
      <c r="D72" s="148"/>
      <c r="E72" s="148"/>
      <c r="F72" s="148"/>
      <c r="G72" s="148"/>
      <c r="H72" s="148"/>
      <c r="I72" s="148"/>
    </row>
    <row r="73" spans="1:9" ht="16.5">
      <c r="A73" s="356" t="s">
        <v>304</v>
      </c>
      <c r="B73" s="356"/>
      <c r="C73" s="356"/>
      <c r="D73" s="356"/>
      <c r="E73" s="356"/>
      <c r="F73" s="356"/>
      <c r="G73" s="148"/>
      <c r="H73" s="148"/>
      <c r="I73" s="148"/>
    </row>
    <row r="74" spans="1:9" ht="16.5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6.5">
      <c r="A75" s="356" t="s">
        <v>305</v>
      </c>
      <c r="B75" s="356"/>
      <c r="C75" s="356"/>
      <c r="D75" s="356"/>
      <c r="E75" s="356"/>
      <c r="F75" s="356"/>
      <c r="G75" s="148"/>
      <c r="H75" s="148"/>
      <c r="I75" s="148"/>
    </row>
    <row r="76" spans="1:9" ht="16.5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16.5">
      <c r="A77" s="356" t="s">
        <v>306</v>
      </c>
      <c r="B77" s="356"/>
      <c r="C77" s="356"/>
      <c r="D77" s="356"/>
      <c r="E77" s="356"/>
      <c r="F77" s="356"/>
      <c r="G77" s="356"/>
      <c r="H77" s="356"/>
      <c r="I77" s="356"/>
    </row>
    <row r="78" spans="1:9" ht="16.5">
      <c r="A78" s="148" t="s">
        <v>307</v>
      </c>
      <c r="B78" s="148"/>
      <c r="C78" s="148"/>
      <c r="D78" s="148"/>
      <c r="E78" s="148"/>
      <c r="F78" s="148"/>
      <c r="G78" s="148"/>
      <c r="H78" s="148"/>
      <c r="I78" s="148"/>
    </row>
    <row r="79" spans="1:9" ht="16.5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ht="16.5">
      <c r="A80" s="356" t="s">
        <v>308</v>
      </c>
      <c r="B80" s="356"/>
      <c r="C80" s="356"/>
      <c r="D80" s="356"/>
      <c r="E80" s="356"/>
      <c r="F80" s="356"/>
      <c r="G80" s="148"/>
      <c r="H80" s="148"/>
      <c r="I80" s="148"/>
    </row>
    <row r="81" spans="1:9" ht="16.5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t="16.5">
      <c r="A82" s="356" t="s">
        <v>309</v>
      </c>
      <c r="B82" s="356"/>
      <c r="C82" s="356"/>
      <c r="D82" s="356"/>
      <c r="E82" s="356"/>
      <c r="F82" s="356"/>
      <c r="G82" s="356"/>
      <c r="H82" s="356"/>
      <c r="I82" s="356"/>
    </row>
    <row r="83" spans="1:9" ht="16.5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ht="16.5">
      <c r="A84" s="356" t="s">
        <v>310</v>
      </c>
      <c r="B84" s="356"/>
      <c r="C84" s="356"/>
      <c r="D84" s="356"/>
      <c r="E84" s="356"/>
      <c r="F84" s="356"/>
      <c r="G84" s="356"/>
      <c r="H84" s="356"/>
      <c r="I84" s="148"/>
    </row>
    <row r="85" spans="1:9" ht="16.5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ht="16.5">
      <c r="A86" s="356" t="s">
        <v>311</v>
      </c>
      <c r="B86" s="356"/>
      <c r="C86" s="356"/>
      <c r="D86" s="356"/>
      <c r="E86" s="356"/>
      <c r="F86" s="148"/>
      <c r="G86" s="148"/>
      <c r="H86" s="148"/>
      <c r="I86" s="148"/>
    </row>
    <row r="87" spans="1:9" ht="16.5">
      <c r="A87" s="356" t="s">
        <v>312</v>
      </c>
      <c r="B87" s="356"/>
      <c r="C87" s="356"/>
      <c r="D87" s="356"/>
      <c r="E87" s="356"/>
      <c r="F87" s="356"/>
      <c r="G87" s="148"/>
      <c r="H87" s="148"/>
      <c r="I87" s="148"/>
    </row>
    <row r="88" spans="1:9" ht="16.5">
      <c r="A88" s="356" t="s">
        <v>313</v>
      </c>
      <c r="B88" s="356"/>
      <c r="C88" s="356"/>
      <c r="D88" s="356"/>
      <c r="E88" s="148"/>
      <c r="F88" s="148"/>
      <c r="G88" s="148"/>
      <c r="H88" s="148"/>
      <c r="I88" s="148"/>
    </row>
    <row r="89" spans="1:9" ht="16.5">
      <c r="A89" s="356" t="s">
        <v>314</v>
      </c>
      <c r="B89" s="356"/>
      <c r="C89" s="356"/>
      <c r="D89" s="356"/>
      <c r="E89" s="356"/>
      <c r="F89" s="356"/>
      <c r="G89" s="356"/>
      <c r="H89" s="148"/>
      <c r="I89" s="148"/>
    </row>
    <row r="90" spans="1:9" ht="16.5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6.5">
      <c r="A91" s="356" t="s">
        <v>315</v>
      </c>
      <c r="B91" s="356"/>
      <c r="C91" s="356"/>
      <c r="D91" s="356"/>
      <c r="E91" s="356"/>
      <c r="F91" s="356"/>
      <c r="G91" s="148"/>
      <c r="H91" s="148"/>
      <c r="I91" s="148"/>
    </row>
    <row r="92" spans="1:9" ht="16.5">
      <c r="A92" s="148" t="s">
        <v>316</v>
      </c>
      <c r="B92" s="148"/>
      <c r="C92" s="148"/>
      <c r="D92" s="148"/>
      <c r="E92" s="148"/>
      <c r="F92" s="148"/>
      <c r="G92" s="148"/>
      <c r="H92" s="148"/>
      <c r="I92" s="148"/>
    </row>
    <row r="93" spans="1:9" ht="16.5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ht="16.5">
      <c r="A94" s="148" t="s">
        <v>317</v>
      </c>
      <c r="B94" s="148"/>
      <c r="C94" s="148"/>
      <c r="D94" s="148"/>
      <c r="E94" s="148"/>
      <c r="F94" s="148"/>
      <c r="G94" s="148"/>
      <c r="H94" s="148"/>
      <c r="I94" s="148"/>
    </row>
    <row r="95" spans="1:9" ht="16.5">
      <c r="A95" s="148" t="s">
        <v>318</v>
      </c>
      <c r="B95" s="148"/>
      <c r="C95" s="148"/>
      <c r="D95" s="148"/>
      <c r="E95" s="148"/>
      <c r="F95" s="148"/>
      <c r="G95" s="148"/>
      <c r="H95" s="148"/>
      <c r="I95" s="148"/>
    </row>
    <row r="96" spans="1:9" ht="16.5">
      <c r="A96" s="148" t="s">
        <v>319</v>
      </c>
      <c r="B96" s="148"/>
      <c r="C96" s="148"/>
      <c r="D96" s="148"/>
      <c r="E96" s="148"/>
      <c r="F96" s="148"/>
      <c r="G96" s="148"/>
      <c r="H96" s="148"/>
      <c r="I96" s="148"/>
    </row>
    <row r="97" spans="1:9" ht="16.5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6.5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s="12" customFormat="1" ht="16.5">
      <c r="A99" s="146" t="s">
        <v>322</v>
      </c>
      <c r="B99" s="147"/>
      <c r="C99" s="147"/>
      <c r="D99" s="147"/>
      <c r="E99" s="147"/>
      <c r="F99" s="147"/>
      <c r="G99" s="147"/>
      <c r="H99" s="147"/>
      <c r="I99" s="147"/>
    </row>
    <row r="100" spans="1:9" s="12" customFormat="1" ht="14.25" customHeight="1">
      <c r="A100" s="146"/>
      <c r="B100" s="147"/>
      <c r="C100" s="147"/>
      <c r="D100" s="147"/>
      <c r="E100" s="147"/>
      <c r="F100" s="147"/>
      <c r="G100" s="147"/>
      <c r="H100" s="147"/>
      <c r="I100" s="147"/>
    </row>
    <row r="101" spans="1:9" s="12" customFormat="1" ht="15.75" hidden="1">
      <c r="A101" s="147"/>
      <c r="B101" s="147"/>
      <c r="C101" s="147"/>
      <c r="D101" s="147"/>
      <c r="E101" s="147"/>
      <c r="F101" s="147"/>
      <c r="G101" s="435" t="s">
        <v>9</v>
      </c>
      <c r="H101" s="435"/>
      <c r="I101" s="435"/>
    </row>
    <row r="102" spans="1:9" s="13" customFormat="1" ht="15.75">
      <c r="A102" s="427" t="s">
        <v>11</v>
      </c>
      <c r="B102" s="428"/>
      <c r="C102" s="428"/>
      <c r="D102" s="428"/>
      <c r="E102" s="429"/>
      <c r="F102" s="427" t="s">
        <v>368</v>
      </c>
      <c r="G102" s="429"/>
      <c r="H102" s="422" t="s">
        <v>547</v>
      </c>
      <c r="I102" s="423"/>
    </row>
    <row r="103" spans="1:9" ht="15.75">
      <c r="A103" s="151" t="s">
        <v>324</v>
      </c>
      <c r="B103" s="152"/>
      <c r="C103" s="152"/>
      <c r="D103" s="152"/>
      <c r="E103" s="153"/>
      <c r="F103" s="436"/>
      <c r="G103" s="437"/>
      <c r="H103" s="416"/>
      <c r="I103" s="417"/>
    </row>
    <row r="104" spans="1:9" ht="15.75">
      <c r="A104" s="156" t="s">
        <v>325</v>
      </c>
      <c r="B104" s="157"/>
      <c r="C104" s="157"/>
      <c r="D104" s="157"/>
      <c r="E104" s="157"/>
      <c r="F104" s="414">
        <v>1607979867</v>
      </c>
      <c r="G104" s="415"/>
      <c r="H104" s="414">
        <v>1366717797</v>
      </c>
      <c r="I104" s="415"/>
    </row>
    <row r="105" spans="1:9" ht="15.75">
      <c r="A105" s="156" t="s">
        <v>326</v>
      </c>
      <c r="B105" s="157"/>
      <c r="C105" s="157"/>
      <c r="D105" s="157"/>
      <c r="E105" s="157"/>
      <c r="F105" s="414">
        <f>47738787407-2000000000</f>
        <v>45738787407</v>
      </c>
      <c r="G105" s="415"/>
      <c r="H105" s="414">
        <v>39919963808</v>
      </c>
      <c r="I105" s="415"/>
    </row>
    <row r="106" spans="1:9" ht="15.75">
      <c r="A106" s="156" t="s">
        <v>327</v>
      </c>
      <c r="B106" s="157"/>
      <c r="C106" s="157"/>
      <c r="D106" s="157"/>
      <c r="E106" s="157"/>
      <c r="F106" s="414"/>
      <c r="G106" s="415"/>
      <c r="H106" s="414"/>
      <c r="I106" s="415"/>
    </row>
    <row r="107" spans="1:9" ht="15.75">
      <c r="A107" s="160" t="s">
        <v>328</v>
      </c>
      <c r="B107" s="161"/>
      <c r="C107" s="161"/>
      <c r="D107" s="161"/>
      <c r="E107" s="161"/>
      <c r="F107" s="420">
        <v>2000000000</v>
      </c>
      <c r="G107" s="421"/>
      <c r="H107" s="420">
        <v>14900000000</v>
      </c>
      <c r="I107" s="421"/>
    </row>
    <row r="108" spans="1:9" s="12" customFormat="1" ht="15.75">
      <c r="A108" s="427" t="s">
        <v>329</v>
      </c>
      <c r="B108" s="428"/>
      <c r="C108" s="428"/>
      <c r="D108" s="428"/>
      <c r="E108" s="429"/>
      <c r="F108" s="418">
        <f>SUM(F104:G107)</f>
        <v>49346767274</v>
      </c>
      <c r="G108" s="419"/>
      <c r="H108" s="418">
        <f>SUM(H104:I107)</f>
        <v>56186681605</v>
      </c>
      <c r="I108" s="419"/>
    </row>
    <row r="109" spans="1:9" s="12" customFormat="1" ht="15.75">
      <c r="A109" s="166" t="s">
        <v>330</v>
      </c>
      <c r="B109" s="167"/>
      <c r="C109" s="167"/>
      <c r="D109" s="167"/>
      <c r="E109" s="168"/>
      <c r="F109" s="440"/>
      <c r="G109" s="441"/>
      <c r="H109" s="440"/>
      <c r="I109" s="441"/>
    </row>
    <row r="110" spans="1:9" s="12" customFormat="1" ht="15.75">
      <c r="A110" s="169" t="s">
        <v>331</v>
      </c>
      <c r="B110" s="170"/>
      <c r="C110" s="170"/>
      <c r="D110" s="170"/>
      <c r="E110" s="171"/>
      <c r="F110" s="412"/>
      <c r="G110" s="413"/>
      <c r="H110" s="412"/>
      <c r="I110" s="413"/>
    </row>
    <row r="111" spans="1:9" s="12" customFormat="1" ht="15.75">
      <c r="A111" s="169" t="s">
        <v>332</v>
      </c>
      <c r="B111" s="170"/>
      <c r="C111" s="170"/>
      <c r="D111" s="170"/>
      <c r="E111" s="171"/>
      <c r="F111" s="414">
        <v>4000000000</v>
      </c>
      <c r="G111" s="415"/>
      <c r="H111" s="414">
        <v>3000000000</v>
      </c>
      <c r="I111" s="415"/>
    </row>
    <row r="112" spans="1:9" s="12" customFormat="1" ht="15.75">
      <c r="A112" s="169" t="s">
        <v>333</v>
      </c>
      <c r="B112" s="170"/>
      <c r="C112" s="170"/>
      <c r="D112" s="170"/>
      <c r="E112" s="171"/>
      <c r="F112" s="412"/>
      <c r="G112" s="413"/>
      <c r="H112" s="412"/>
      <c r="I112" s="413"/>
    </row>
    <row r="113" spans="1:9" s="12" customFormat="1" ht="15.75">
      <c r="A113" s="173"/>
      <c r="B113" s="174"/>
      <c r="C113" s="174"/>
      <c r="D113" s="174"/>
      <c r="E113" s="175"/>
      <c r="F113" s="447"/>
      <c r="G113" s="448"/>
      <c r="H113" s="447"/>
      <c r="I113" s="448"/>
    </row>
    <row r="114" spans="1:9" s="12" customFormat="1" ht="15.75">
      <c r="A114" s="176"/>
      <c r="B114" s="150"/>
      <c r="C114" s="150" t="s">
        <v>329</v>
      </c>
      <c r="D114" s="150"/>
      <c r="E114" s="177"/>
      <c r="F114" s="438">
        <f>F111</f>
        <v>4000000000</v>
      </c>
      <c r="G114" s="439"/>
      <c r="H114" s="418">
        <f>H111</f>
        <v>3000000000</v>
      </c>
      <c r="I114" s="419"/>
    </row>
    <row r="115" spans="1:9" ht="15.75">
      <c r="A115" s="151" t="s">
        <v>334</v>
      </c>
      <c r="B115" s="152"/>
      <c r="C115" s="152"/>
      <c r="D115" s="153"/>
      <c r="E115" s="153"/>
      <c r="F115" s="416"/>
      <c r="G115" s="417"/>
      <c r="H115" s="416"/>
      <c r="I115" s="417"/>
    </row>
    <row r="116" spans="1:9" ht="15.75">
      <c r="A116" s="156" t="s">
        <v>335</v>
      </c>
      <c r="B116" s="157"/>
      <c r="C116" s="157"/>
      <c r="D116" s="157"/>
      <c r="E116" s="157"/>
      <c r="F116" s="430">
        <v>8878567520</v>
      </c>
      <c r="G116" s="431"/>
      <c r="H116" s="414">
        <v>8912468956</v>
      </c>
      <c r="I116" s="415"/>
    </row>
    <row r="117" spans="1:9" ht="15.75">
      <c r="A117" s="156" t="s">
        <v>336</v>
      </c>
      <c r="B117" s="157"/>
      <c r="C117" s="157"/>
      <c r="D117" s="157"/>
      <c r="E117" s="157"/>
      <c r="F117" s="430">
        <v>4672779011</v>
      </c>
      <c r="G117" s="431"/>
      <c r="H117" s="414">
        <v>6607711919</v>
      </c>
      <c r="I117" s="415"/>
    </row>
    <row r="118" spans="1:9" ht="15.75">
      <c r="A118" s="156" t="s">
        <v>337</v>
      </c>
      <c r="B118" s="157"/>
      <c r="C118" s="157"/>
      <c r="D118" s="157"/>
      <c r="E118" s="157"/>
      <c r="F118" s="414"/>
      <c r="G118" s="415"/>
      <c r="H118" s="414"/>
      <c r="I118" s="415"/>
    </row>
    <row r="119" spans="1:9" ht="15.75">
      <c r="A119" s="156" t="s">
        <v>338</v>
      </c>
      <c r="B119" s="157"/>
      <c r="C119" s="157"/>
      <c r="D119" s="157"/>
      <c r="E119" s="157"/>
      <c r="F119" s="414"/>
      <c r="G119" s="415"/>
      <c r="H119" s="414"/>
      <c r="I119" s="415"/>
    </row>
    <row r="120" spans="1:9" ht="15.75">
      <c r="A120" s="156" t="s">
        <v>339</v>
      </c>
      <c r="B120" s="157"/>
      <c r="C120" s="157"/>
      <c r="D120" s="157"/>
      <c r="E120" s="157"/>
      <c r="F120" s="414">
        <f>SUM(F121:F124)</f>
        <v>18204444377</v>
      </c>
      <c r="G120" s="415"/>
      <c r="H120" s="414">
        <f>SUM(H121:I124)</f>
        <v>18199071819</v>
      </c>
      <c r="I120" s="415"/>
    </row>
    <row r="121" spans="1:9" ht="15.75">
      <c r="A121" s="156"/>
      <c r="B121" s="157" t="s">
        <v>340</v>
      </c>
      <c r="C121" s="157"/>
      <c r="D121" s="157"/>
      <c r="E121" s="157"/>
      <c r="F121" s="414">
        <f>4946994521-31734493</f>
        <v>4915260028</v>
      </c>
      <c r="G121" s="415"/>
      <c r="H121" s="414">
        <v>6112655933</v>
      </c>
      <c r="I121" s="415"/>
    </row>
    <row r="122" spans="1:9" ht="15.75">
      <c r="A122" s="156"/>
      <c r="B122" s="157" t="s">
        <v>341</v>
      </c>
      <c r="C122" s="157"/>
      <c r="D122" s="157"/>
      <c r="E122" s="157"/>
      <c r="F122" s="414"/>
      <c r="G122" s="415"/>
      <c r="H122" s="414"/>
      <c r="I122" s="415"/>
    </row>
    <row r="123" spans="1:9" ht="15.75">
      <c r="A123" s="156"/>
      <c r="B123" s="157" t="s">
        <v>342</v>
      </c>
      <c r="C123" s="157"/>
      <c r="D123" s="157"/>
      <c r="E123" s="157"/>
      <c r="F123" s="414">
        <v>943627124</v>
      </c>
      <c r="G123" s="415"/>
      <c r="H123" s="414">
        <v>1009627124</v>
      </c>
      <c r="I123" s="415"/>
    </row>
    <row r="124" spans="1:9" ht="15.75">
      <c r="A124" s="156"/>
      <c r="B124" s="157" t="s">
        <v>343</v>
      </c>
      <c r="C124" s="157"/>
      <c r="D124" s="157"/>
      <c r="E124" s="157"/>
      <c r="F124" s="414">
        <v>12345557225</v>
      </c>
      <c r="G124" s="415"/>
      <c r="H124" s="414">
        <v>11076788762</v>
      </c>
      <c r="I124" s="415"/>
    </row>
    <row r="125" spans="1:9" ht="15.75">
      <c r="A125" s="156" t="s">
        <v>344</v>
      </c>
      <c r="B125" s="157"/>
      <c r="C125" s="157"/>
      <c r="D125" s="157"/>
      <c r="E125" s="157"/>
      <c r="F125" s="442">
        <v>-240535370</v>
      </c>
      <c r="G125" s="443"/>
      <c r="H125" s="410">
        <v>-214450000</v>
      </c>
      <c r="I125" s="411"/>
    </row>
    <row r="126" spans="1:9" ht="15.75">
      <c r="A126" s="160" t="s">
        <v>345</v>
      </c>
      <c r="B126" s="161"/>
      <c r="C126" s="161"/>
      <c r="D126" s="161"/>
      <c r="E126" s="161"/>
      <c r="F126" s="420"/>
      <c r="G126" s="421"/>
      <c r="H126" s="420"/>
      <c r="I126" s="421"/>
    </row>
    <row r="127" spans="1:9" s="12" customFormat="1" ht="15.75">
      <c r="A127" s="427" t="s">
        <v>329</v>
      </c>
      <c r="B127" s="428"/>
      <c r="C127" s="428"/>
      <c r="D127" s="428"/>
      <c r="E127" s="429"/>
      <c r="F127" s="418">
        <f>SUM(F116:G120)+F125+F126</f>
        <v>31515255538</v>
      </c>
      <c r="G127" s="419"/>
      <c r="H127" s="418">
        <f>SUM(H116:I120)+H125+H126</f>
        <v>33504802694</v>
      </c>
      <c r="I127" s="419"/>
    </row>
    <row r="128" spans="1:9" ht="15.75">
      <c r="A128" s="178"/>
      <c r="B128" s="179" t="s">
        <v>77</v>
      </c>
      <c r="C128" s="179"/>
      <c r="D128" s="179"/>
      <c r="E128" s="179"/>
      <c r="F128" s="180"/>
      <c r="G128" s="180"/>
      <c r="H128" s="181"/>
      <c r="I128" s="182"/>
    </row>
    <row r="129" spans="1:9" s="13" customFormat="1" ht="15.75">
      <c r="A129" s="183" t="s">
        <v>346</v>
      </c>
      <c r="B129" s="184"/>
      <c r="C129" s="184"/>
      <c r="D129" s="157"/>
      <c r="E129" s="157"/>
      <c r="F129" s="436"/>
      <c r="G129" s="437"/>
      <c r="H129" s="416"/>
      <c r="I129" s="417"/>
    </row>
    <row r="130" spans="1:9" s="13" customFormat="1" ht="15.75">
      <c r="A130" s="156" t="s">
        <v>347</v>
      </c>
      <c r="B130" s="157"/>
      <c r="C130" s="157"/>
      <c r="D130" s="157"/>
      <c r="E130" s="157"/>
      <c r="F130" s="414">
        <v>8039086350</v>
      </c>
      <c r="G130" s="415"/>
      <c r="H130" s="414">
        <v>6334363046</v>
      </c>
      <c r="I130" s="415"/>
    </row>
    <row r="131" spans="1:9" s="13" customFormat="1" ht="15.75">
      <c r="A131" s="156" t="s">
        <v>348</v>
      </c>
      <c r="B131" s="157"/>
      <c r="C131" s="157"/>
      <c r="D131" s="157"/>
      <c r="E131" s="157"/>
      <c r="F131" s="414">
        <v>486111806</v>
      </c>
      <c r="G131" s="415"/>
      <c r="H131" s="414">
        <v>650344164</v>
      </c>
      <c r="I131" s="415"/>
    </row>
    <row r="132" spans="1:9" s="13" customFormat="1" ht="15.75">
      <c r="A132" s="156" t="s">
        <v>349</v>
      </c>
      <c r="B132" s="157"/>
      <c r="C132" s="157"/>
      <c r="D132" s="157"/>
      <c r="E132" s="157"/>
      <c r="F132" s="414"/>
      <c r="G132" s="415"/>
      <c r="H132" s="414"/>
      <c r="I132" s="415"/>
    </row>
    <row r="133" spans="1:9" s="13" customFormat="1" ht="15.75">
      <c r="A133" s="160"/>
      <c r="B133" s="161"/>
      <c r="C133" s="161"/>
      <c r="D133" s="161"/>
      <c r="E133" s="161"/>
      <c r="F133" s="420"/>
      <c r="G133" s="421"/>
      <c r="H133" s="420"/>
      <c r="I133" s="421"/>
    </row>
    <row r="134" spans="1:9" s="12" customFormat="1" ht="15.75">
      <c r="A134" s="427" t="s">
        <v>329</v>
      </c>
      <c r="B134" s="428"/>
      <c r="C134" s="428"/>
      <c r="D134" s="428"/>
      <c r="E134" s="429"/>
      <c r="F134" s="418">
        <f>SUM(F130:G131)</f>
        <v>8525198156</v>
      </c>
      <c r="G134" s="419"/>
      <c r="H134" s="418">
        <f>SUM(H130:I132)</f>
        <v>6984707210</v>
      </c>
      <c r="I134" s="419"/>
    </row>
    <row r="135" spans="1:9" s="12" customFormat="1" ht="15.75">
      <c r="A135" s="185"/>
      <c r="B135" s="143"/>
      <c r="C135" s="143"/>
      <c r="D135" s="143"/>
      <c r="E135" s="143"/>
      <c r="F135" s="186"/>
      <c r="G135" s="186"/>
      <c r="H135" s="186"/>
      <c r="I135" s="165"/>
    </row>
    <row r="136" spans="1:9" ht="15.75">
      <c r="A136" s="151" t="s">
        <v>350</v>
      </c>
      <c r="B136" s="152"/>
      <c r="C136" s="152"/>
      <c r="D136" s="153"/>
      <c r="E136" s="153"/>
      <c r="F136" s="416"/>
      <c r="G136" s="417"/>
      <c r="H136" s="416"/>
      <c r="I136" s="417"/>
    </row>
    <row r="137" spans="1:9" ht="15.75">
      <c r="A137" s="156" t="s">
        <v>351</v>
      </c>
      <c r="B137" s="157"/>
      <c r="C137" s="157"/>
      <c r="D137" s="157"/>
      <c r="E137" s="157"/>
      <c r="F137" s="414"/>
      <c r="G137" s="415"/>
      <c r="H137" s="414"/>
      <c r="I137" s="415"/>
    </row>
    <row r="138" spans="1:9" ht="15.75">
      <c r="A138" s="156" t="s">
        <v>352</v>
      </c>
      <c r="B138" s="157"/>
      <c r="C138" s="157"/>
      <c r="D138" s="157"/>
      <c r="E138" s="157"/>
      <c r="F138" s="414"/>
      <c r="G138" s="415"/>
      <c r="H138" s="414"/>
      <c r="I138" s="415"/>
    </row>
    <row r="139" spans="1:9" ht="15.75">
      <c r="A139" s="156" t="s">
        <v>353</v>
      </c>
      <c r="B139" s="157"/>
      <c r="C139" s="157"/>
      <c r="D139" s="157"/>
      <c r="E139" s="157"/>
      <c r="F139" s="414"/>
      <c r="G139" s="415"/>
      <c r="H139" s="414"/>
      <c r="I139" s="415"/>
    </row>
    <row r="140" spans="1:9" ht="15.75">
      <c r="A140" s="156" t="s">
        <v>354</v>
      </c>
      <c r="B140" s="157"/>
      <c r="C140" s="157"/>
      <c r="D140" s="157"/>
      <c r="E140" s="157"/>
      <c r="F140" s="158"/>
      <c r="G140" s="159"/>
      <c r="H140" s="187"/>
      <c r="I140" s="159"/>
    </row>
    <row r="141" spans="1:9" ht="15.75">
      <c r="A141" s="156" t="s">
        <v>355</v>
      </c>
      <c r="B141" s="157"/>
      <c r="C141" s="157"/>
      <c r="D141" s="157"/>
      <c r="E141" s="157"/>
      <c r="F141" s="412"/>
      <c r="G141" s="413"/>
      <c r="H141" s="412"/>
      <c r="I141" s="413"/>
    </row>
    <row r="142" spans="1:9" ht="15.75">
      <c r="A142" s="156" t="s">
        <v>356</v>
      </c>
      <c r="B142" s="157"/>
      <c r="C142" s="157"/>
      <c r="D142" s="157"/>
      <c r="E142" s="157"/>
      <c r="F142" s="414"/>
      <c r="G142" s="415"/>
      <c r="H142" s="414"/>
      <c r="I142" s="415"/>
    </row>
    <row r="143" spans="1:9" ht="15.75">
      <c r="A143" s="156" t="s">
        <v>357</v>
      </c>
      <c r="B143" s="157"/>
      <c r="C143" s="157"/>
      <c r="D143" s="157"/>
      <c r="E143" s="157"/>
      <c r="F143" s="414"/>
      <c r="G143" s="415"/>
      <c r="H143" s="414"/>
      <c r="I143" s="415"/>
    </row>
    <row r="144" spans="1:9" ht="15.75">
      <c r="A144" s="160" t="s">
        <v>358</v>
      </c>
      <c r="B144" s="161"/>
      <c r="C144" s="161"/>
      <c r="D144" s="161"/>
      <c r="E144" s="161"/>
      <c r="F144" s="420"/>
      <c r="G144" s="421"/>
      <c r="H144" s="420"/>
      <c r="I144" s="421"/>
    </row>
    <row r="145" spans="1:9" s="12" customFormat="1" ht="15.75">
      <c r="A145" s="427" t="s">
        <v>329</v>
      </c>
      <c r="B145" s="428"/>
      <c r="C145" s="428"/>
      <c r="D145" s="428"/>
      <c r="E145" s="429"/>
      <c r="F145" s="418">
        <f>SUM(F137:G144)</f>
        <v>0</v>
      </c>
      <c r="G145" s="419"/>
      <c r="H145" s="418">
        <f>SUM(H137:I144)</f>
        <v>0</v>
      </c>
      <c r="I145" s="419"/>
    </row>
    <row r="146" spans="1:9" s="12" customFormat="1" ht="11.25" customHeight="1" hidden="1">
      <c r="A146" s="144"/>
      <c r="B146" s="143"/>
      <c r="C146" s="143"/>
      <c r="D146" s="143"/>
      <c r="E146" s="143"/>
      <c r="F146" s="186"/>
      <c r="G146" s="186"/>
      <c r="H146" s="186"/>
      <c r="I146" s="165"/>
    </row>
    <row r="147" spans="1:9" ht="15.75" customHeight="1" hidden="1">
      <c r="A147" s="424" t="s">
        <v>55</v>
      </c>
      <c r="B147" s="425"/>
      <c r="C147" s="425"/>
      <c r="D147" s="425"/>
      <c r="E147" s="425"/>
      <c r="F147" s="425"/>
      <c r="G147" s="425"/>
      <c r="H147" s="425"/>
      <c r="I147" s="426"/>
    </row>
    <row r="148" spans="1:9" ht="15" customHeight="1" hidden="1">
      <c r="A148" s="364" t="s">
        <v>56</v>
      </c>
      <c r="B148" s="365"/>
      <c r="C148" s="400"/>
      <c r="D148" s="361" t="s">
        <v>57</v>
      </c>
      <c r="E148" s="361" t="s">
        <v>78</v>
      </c>
      <c r="F148" s="361" t="s">
        <v>79</v>
      </c>
      <c r="G148" s="361" t="s">
        <v>52</v>
      </c>
      <c r="H148" s="361" t="s">
        <v>45</v>
      </c>
      <c r="I148" s="361" t="s">
        <v>46</v>
      </c>
    </row>
    <row r="149" spans="1:9" ht="15" customHeight="1" hidden="1">
      <c r="A149" s="401"/>
      <c r="B149" s="402"/>
      <c r="C149" s="403"/>
      <c r="D149" s="362"/>
      <c r="E149" s="362"/>
      <c r="F149" s="362"/>
      <c r="G149" s="362"/>
      <c r="H149" s="362"/>
      <c r="I149" s="362"/>
    </row>
    <row r="150" spans="1:9" ht="15" customHeight="1" hidden="1">
      <c r="A150" s="404"/>
      <c r="B150" s="405"/>
      <c r="C150" s="406"/>
      <c r="D150" s="363"/>
      <c r="E150" s="363"/>
      <c r="F150" s="363"/>
      <c r="G150" s="363"/>
      <c r="H150" s="363"/>
      <c r="I150" s="363"/>
    </row>
    <row r="151" spans="1:9" ht="15.75" customHeight="1" hidden="1">
      <c r="A151" s="407" t="s">
        <v>80</v>
      </c>
      <c r="B151" s="408"/>
      <c r="C151" s="409"/>
      <c r="D151" s="190"/>
      <c r="E151" s="191"/>
      <c r="F151" s="190"/>
      <c r="G151" s="192"/>
      <c r="H151" s="193"/>
      <c r="I151" s="194"/>
    </row>
    <row r="152" spans="1:9" ht="15.75" hidden="1">
      <c r="A152" s="195" t="s">
        <v>65</v>
      </c>
      <c r="B152" s="196"/>
      <c r="C152" s="196"/>
      <c r="D152" s="197"/>
      <c r="E152" s="198"/>
      <c r="F152" s="197"/>
      <c r="G152" s="199"/>
      <c r="H152" s="200"/>
      <c r="I152" s="201"/>
    </row>
    <row r="153" spans="1:9" ht="15.75" hidden="1">
      <c r="A153" s="202" t="s">
        <v>58</v>
      </c>
      <c r="B153" s="196"/>
      <c r="C153" s="196"/>
      <c r="D153" s="197"/>
      <c r="E153" s="198"/>
      <c r="F153" s="197"/>
      <c r="G153" s="203"/>
      <c r="H153" s="200"/>
      <c r="I153" s="204"/>
    </row>
    <row r="154" spans="1:9" ht="15.75" hidden="1">
      <c r="A154" s="202" t="s">
        <v>59</v>
      </c>
      <c r="B154" s="196"/>
      <c r="C154" s="196"/>
      <c r="D154" s="197"/>
      <c r="E154" s="198"/>
      <c r="F154" s="197"/>
      <c r="G154" s="203"/>
      <c r="H154" s="200"/>
      <c r="I154" s="204"/>
    </row>
    <row r="155" spans="1:9" ht="15.75" hidden="1">
      <c r="A155" s="202" t="s">
        <v>60</v>
      </c>
      <c r="B155" s="196"/>
      <c r="C155" s="196"/>
      <c r="D155" s="197"/>
      <c r="E155" s="198"/>
      <c r="F155" s="197"/>
      <c r="G155" s="203"/>
      <c r="H155" s="200"/>
      <c r="I155" s="204"/>
    </row>
    <row r="156" spans="1:9" ht="15.75" hidden="1">
      <c r="A156" s="202" t="s">
        <v>61</v>
      </c>
      <c r="B156" s="196"/>
      <c r="C156" s="196"/>
      <c r="D156" s="197"/>
      <c r="E156" s="198"/>
      <c r="F156" s="197"/>
      <c r="G156" s="203"/>
      <c r="H156" s="200"/>
      <c r="I156" s="204"/>
    </row>
    <row r="157" spans="1:9" ht="15.75" hidden="1">
      <c r="A157" s="202" t="s">
        <v>62</v>
      </c>
      <c r="B157" s="196"/>
      <c r="C157" s="196"/>
      <c r="D157" s="197"/>
      <c r="E157" s="198"/>
      <c r="F157" s="197"/>
      <c r="G157" s="203"/>
      <c r="H157" s="200"/>
      <c r="I157" s="204"/>
    </row>
    <row r="158" spans="1:9" ht="15.75" hidden="1">
      <c r="A158" s="202" t="s">
        <v>63</v>
      </c>
      <c r="B158" s="196"/>
      <c r="C158" s="196"/>
      <c r="D158" s="197"/>
      <c r="E158" s="198"/>
      <c r="F158" s="197"/>
      <c r="G158" s="203"/>
      <c r="H158" s="200"/>
      <c r="I158" s="204"/>
    </row>
    <row r="159" spans="1:9" ht="15.75" hidden="1">
      <c r="A159" s="195" t="s">
        <v>85</v>
      </c>
      <c r="B159" s="196"/>
      <c r="C159" s="196"/>
      <c r="D159" s="197"/>
      <c r="E159" s="198"/>
      <c r="F159" s="197"/>
      <c r="G159" s="199"/>
      <c r="H159" s="200"/>
      <c r="I159" s="201"/>
    </row>
    <row r="160" spans="1:9" ht="15.75" customHeight="1" hidden="1">
      <c r="A160" s="358" t="s">
        <v>64</v>
      </c>
      <c r="B160" s="359"/>
      <c r="C160" s="360"/>
      <c r="D160" s="197"/>
      <c r="E160" s="198"/>
      <c r="F160" s="197"/>
      <c r="G160" s="203"/>
      <c r="H160" s="200"/>
      <c r="I160" s="201"/>
    </row>
    <row r="161" spans="1:9" ht="15.75" hidden="1">
      <c r="A161" s="195" t="s">
        <v>65</v>
      </c>
      <c r="B161" s="196"/>
      <c r="C161" s="196"/>
      <c r="D161" s="197"/>
      <c r="E161" s="198"/>
      <c r="F161" s="197"/>
      <c r="G161" s="199"/>
      <c r="H161" s="200"/>
      <c r="I161" s="201"/>
    </row>
    <row r="162" spans="1:9" ht="15.75" hidden="1">
      <c r="A162" s="202" t="s">
        <v>96</v>
      </c>
      <c r="B162" s="196"/>
      <c r="C162" s="196"/>
      <c r="D162" s="197"/>
      <c r="E162" s="198"/>
      <c r="F162" s="197"/>
      <c r="G162" s="203"/>
      <c r="H162" s="200"/>
      <c r="I162" s="204"/>
    </row>
    <row r="163" spans="1:9" ht="15.75" hidden="1">
      <c r="A163" s="202" t="s">
        <v>61</v>
      </c>
      <c r="B163" s="196"/>
      <c r="C163" s="196"/>
      <c r="D163" s="197"/>
      <c r="E163" s="198"/>
      <c r="F163" s="197"/>
      <c r="G163" s="203"/>
      <c r="H163" s="200"/>
      <c r="I163" s="204"/>
    </row>
    <row r="164" spans="1:9" ht="15.75" hidden="1">
      <c r="A164" s="202" t="s">
        <v>62</v>
      </c>
      <c r="B164" s="196"/>
      <c r="C164" s="196"/>
      <c r="D164" s="197"/>
      <c r="E164" s="198"/>
      <c r="F164" s="197"/>
      <c r="G164" s="203"/>
      <c r="H164" s="200"/>
      <c r="I164" s="204"/>
    </row>
    <row r="165" spans="1:9" ht="15.75" hidden="1">
      <c r="A165" s="202" t="s">
        <v>63</v>
      </c>
      <c r="B165" s="196"/>
      <c r="C165" s="196"/>
      <c r="D165" s="197"/>
      <c r="E165" s="198"/>
      <c r="F165" s="197"/>
      <c r="G165" s="203"/>
      <c r="H165" s="200"/>
      <c r="I165" s="204"/>
    </row>
    <row r="166" spans="1:9" ht="15.75" hidden="1">
      <c r="A166" s="195" t="s">
        <v>85</v>
      </c>
      <c r="B166" s="196"/>
      <c r="C166" s="196"/>
      <c r="D166" s="197"/>
      <c r="E166" s="198"/>
      <c r="F166" s="197"/>
      <c r="G166" s="199"/>
      <c r="H166" s="200"/>
      <c r="I166" s="201"/>
    </row>
    <row r="167" spans="1:9" ht="15.75" customHeight="1" hidden="1">
      <c r="A167" s="358" t="s">
        <v>81</v>
      </c>
      <c r="B167" s="359"/>
      <c r="C167" s="360"/>
      <c r="D167" s="197"/>
      <c r="E167" s="198"/>
      <c r="F167" s="197"/>
      <c r="G167" s="203"/>
      <c r="H167" s="200"/>
      <c r="I167" s="204"/>
    </row>
    <row r="168" spans="1:9" ht="15.75" hidden="1">
      <c r="A168" s="202" t="s">
        <v>66</v>
      </c>
      <c r="B168" s="196"/>
      <c r="C168" s="196"/>
      <c r="D168" s="197"/>
      <c r="E168" s="198"/>
      <c r="F168" s="197"/>
      <c r="G168" s="199"/>
      <c r="H168" s="200"/>
      <c r="I168" s="201"/>
    </row>
    <row r="169" spans="1:9" ht="15.75" hidden="1">
      <c r="A169" s="205" t="s">
        <v>86</v>
      </c>
      <c r="B169" s="206"/>
      <c r="C169" s="206"/>
      <c r="D169" s="207"/>
      <c r="E169" s="208"/>
      <c r="F169" s="207"/>
      <c r="G169" s="209"/>
      <c r="H169" s="210"/>
      <c r="I169" s="211"/>
    </row>
    <row r="170" spans="1:9" ht="15.75" hidden="1">
      <c r="A170" s="156"/>
      <c r="B170" s="157" t="s">
        <v>71</v>
      </c>
      <c r="C170" s="157"/>
      <c r="D170" s="157"/>
      <c r="E170" s="157"/>
      <c r="F170" s="157"/>
      <c r="G170" s="157"/>
      <c r="H170" s="157"/>
      <c r="I170" s="212"/>
    </row>
    <row r="171" spans="1:9" ht="15.75" hidden="1">
      <c r="A171" s="156"/>
      <c r="B171" s="157" t="s">
        <v>67</v>
      </c>
      <c r="C171" s="157"/>
      <c r="D171" s="157"/>
      <c r="E171" s="157"/>
      <c r="F171" s="157"/>
      <c r="G171" s="157"/>
      <c r="H171" s="157"/>
      <c r="I171" s="212"/>
    </row>
    <row r="172" spans="1:9" ht="15.75" hidden="1">
      <c r="A172" s="156"/>
      <c r="B172" s="157" t="s">
        <v>68</v>
      </c>
      <c r="C172" s="157"/>
      <c r="D172" s="157"/>
      <c r="E172" s="157"/>
      <c r="F172" s="157"/>
      <c r="G172" s="157"/>
      <c r="H172" s="157"/>
      <c r="I172" s="212"/>
    </row>
    <row r="173" spans="1:9" ht="15.75" hidden="1">
      <c r="A173" s="156"/>
      <c r="B173" s="157" t="s">
        <v>82</v>
      </c>
      <c r="C173" s="157"/>
      <c r="D173" s="157"/>
      <c r="E173" s="157"/>
      <c r="F173" s="157"/>
      <c r="G173" s="157"/>
      <c r="H173" s="157"/>
      <c r="I173" s="212"/>
    </row>
    <row r="174" spans="1:9" ht="15.75" hidden="1">
      <c r="A174" s="213" t="s">
        <v>69</v>
      </c>
      <c r="B174" s="179"/>
      <c r="C174" s="179"/>
      <c r="D174" s="179"/>
      <c r="E174" s="179"/>
      <c r="F174" s="179"/>
      <c r="G174" s="179"/>
      <c r="H174" s="179"/>
      <c r="I174" s="214"/>
    </row>
    <row r="175" spans="1:9" ht="15" customHeight="1" hidden="1">
      <c r="A175" s="364" t="s">
        <v>56</v>
      </c>
      <c r="B175" s="365"/>
      <c r="C175" s="365"/>
      <c r="D175" s="400"/>
      <c r="E175" s="361" t="s">
        <v>78</v>
      </c>
      <c r="F175" s="361" t="s">
        <v>79</v>
      </c>
      <c r="G175" s="361" t="s">
        <v>52</v>
      </c>
      <c r="H175" s="361" t="s">
        <v>45</v>
      </c>
      <c r="I175" s="361" t="s">
        <v>46</v>
      </c>
    </row>
    <row r="176" spans="1:9" ht="15" customHeight="1" hidden="1">
      <c r="A176" s="401"/>
      <c r="B176" s="402"/>
      <c r="C176" s="402"/>
      <c r="D176" s="403"/>
      <c r="E176" s="362"/>
      <c r="F176" s="362"/>
      <c r="G176" s="362"/>
      <c r="H176" s="362"/>
      <c r="I176" s="362"/>
    </row>
    <row r="177" spans="1:9" ht="15" customHeight="1" hidden="1">
      <c r="A177" s="404"/>
      <c r="B177" s="405"/>
      <c r="C177" s="405"/>
      <c r="D177" s="406"/>
      <c r="E177" s="363"/>
      <c r="F177" s="363"/>
      <c r="G177" s="363"/>
      <c r="H177" s="363"/>
      <c r="I177" s="363"/>
    </row>
    <row r="178" spans="1:9" ht="15.75" customHeight="1" hidden="1">
      <c r="A178" s="407" t="s">
        <v>84</v>
      </c>
      <c r="B178" s="408"/>
      <c r="C178" s="408"/>
      <c r="D178" s="215"/>
      <c r="E178" s="190"/>
      <c r="F178" s="190"/>
      <c r="G178" s="193"/>
      <c r="H178" s="193"/>
      <c r="I178" s="193"/>
    </row>
    <row r="179" spans="1:9" ht="15.75" hidden="1">
      <c r="A179" s="195" t="s">
        <v>65</v>
      </c>
      <c r="B179" s="196"/>
      <c r="C179" s="196"/>
      <c r="D179" s="198"/>
      <c r="E179" s="197"/>
      <c r="F179" s="198"/>
      <c r="G179" s="216"/>
      <c r="H179" s="200"/>
      <c r="I179" s="201"/>
    </row>
    <row r="180" spans="1:9" ht="15.75" hidden="1">
      <c r="A180" s="202" t="s">
        <v>58</v>
      </c>
      <c r="B180" s="196"/>
      <c r="C180" s="196"/>
      <c r="D180" s="198"/>
      <c r="E180" s="197"/>
      <c r="F180" s="198"/>
      <c r="G180" s="200"/>
      <c r="H180" s="200"/>
      <c r="I180" s="204"/>
    </row>
    <row r="181" spans="1:9" ht="15.75" hidden="1">
      <c r="A181" s="202" t="s">
        <v>59</v>
      </c>
      <c r="B181" s="196"/>
      <c r="C181" s="196"/>
      <c r="D181" s="198"/>
      <c r="E181" s="197"/>
      <c r="F181" s="198"/>
      <c r="G181" s="200"/>
      <c r="H181" s="200"/>
      <c r="I181" s="204"/>
    </row>
    <row r="182" spans="1:9" ht="15.75" hidden="1">
      <c r="A182" s="202" t="s">
        <v>60</v>
      </c>
      <c r="B182" s="196"/>
      <c r="C182" s="196"/>
      <c r="D182" s="198"/>
      <c r="E182" s="197"/>
      <c r="F182" s="198"/>
      <c r="G182" s="200"/>
      <c r="H182" s="200"/>
      <c r="I182" s="204"/>
    </row>
    <row r="183" spans="1:9" ht="15.75" hidden="1">
      <c r="A183" s="202" t="s">
        <v>61</v>
      </c>
      <c r="B183" s="196"/>
      <c r="C183" s="196"/>
      <c r="D183" s="198"/>
      <c r="E183" s="197"/>
      <c r="F183" s="198"/>
      <c r="G183" s="200"/>
      <c r="H183" s="200"/>
      <c r="I183" s="204"/>
    </row>
    <row r="184" spans="1:9" ht="15.75" hidden="1">
      <c r="A184" s="202" t="s">
        <v>62</v>
      </c>
      <c r="B184" s="196"/>
      <c r="C184" s="196"/>
      <c r="D184" s="198"/>
      <c r="E184" s="197"/>
      <c r="F184" s="198"/>
      <c r="G184" s="200"/>
      <c r="H184" s="200"/>
      <c r="I184" s="204"/>
    </row>
    <row r="185" spans="1:9" ht="15.75" hidden="1">
      <c r="A185" s="202" t="s">
        <v>63</v>
      </c>
      <c r="B185" s="196"/>
      <c r="C185" s="196"/>
      <c r="D185" s="198"/>
      <c r="E185" s="197"/>
      <c r="F185" s="198"/>
      <c r="G185" s="200"/>
      <c r="H185" s="200"/>
      <c r="I185" s="204"/>
    </row>
    <row r="186" spans="1:9" ht="15.75" hidden="1">
      <c r="A186" s="195" t="s">
        <v>85</v>
      </c>
      <c r="B186" s="196"/>
      <c r="C186" s="196"/>
      <c r="D186" s="198"/>
      <c r="E186" s="197"/>
      <c r="F186" s="198"/>
      <c r="G186" s="216"/>
      <c r="H186" s="200"/>
      <c r="I186" s="201"/>
    </row>
    <row r="187" spans="1:9" ht="15.75" customHeight="1" hidden="1">
      <c r="A187" s="358" t="s">
        <v>64</v>
      </c>
      <c r="B187" s="359"/>
      <c r="C187" s="359"/>
      <c r="D187" s="198"/>
      <c r="E187" s="197"/>
      <c r="F187" s="198"/>
      <c r="G187" s="200"/>
      <c r="H187" s="200"/>
      <c r="I187" s="201"/>
    </row>
    <row r="188" spans="1:9" ht="15.75" hidden="1">
      <c r="A188" s="195" t="s">
        <v>65</v>
      </c>
      <c r="B188" s="196"/>
      <c r="C188" s="196"/>
      <c r="D188" s="198"/>
      <c r="E188" s="197"/>
      <c r="F188" s="198"/>
      <c r="G188" s="216"/>
      <c r="H188" s="200"/>
      <c r="I188" s="201"/>
    </row>
    <row r="189" spans="1:9" ht="15.75" hidden="1">
      <c r="A189" s="202" t="s">
        <v>96</v>
      </c>
      <c r="B189" s="196"/>
      <c r="C189" s="196"/>
      <c r="D189" s="198"/>
      <c r="E189" s="197"/>
      <c r="F189" s="198"/>
      <c r="G189" s="200"/>
      <c r="H189" s="200"/>
      <c r="I189" s="204"/>
    </row>
    <row r="190" spans="1:9" ht="15.75" hidden="1">
      <c r="A190" s="202" t="s">
        <v>61</v>
      </c>
      <c r="B190" s="196"/>
      <c r="C190" s="196"/>
      <c r="D190" s="198"/>
      <c r="E190" s="197"/>
      <c r="F190" s="198"/>
      <c r="G190" s="200"/>
      <c r="H190" s="200"/>
      <c r="I190" s="204"/>
    </row>
    <row r="191" spans="1:9" ht="15.75" hidden="1">
      <c r="A191" s="202" t="s">
        <v>62</v>
      </c>
      <c r="B191" s="196"/>
      <c r="C191" s="196"/>
      <c r="D191" s="198"/>
      <c r="E191" s="197"/>
      <c r="F191" s="198"/>
      <c r="G191" s="200"/>
      <c r="H191" s="200"/>
      <c r="I191" s="204"/>
    </row>
    <row r="192" spans="1:9" ht="15.75" hidden="1">
      <c r="A192" s="202" t="s">
        <v>63</v>
      </c>
      <c r="B192" s="196"/>
      <c r="C192" s="196"/>
      <c r="D192" s="198"/>
      <c r="E192" s="197"/>
      <c r="F192" s="198"/>
      <c r="G192" s="200"/>
      <c r="H192" s="200"/>
      <c r="I192" s="204"/>
    </row>
    <row r="193" spans="1:9" ht="15.75" hidden="1">
      <c r="A193" s="195" t="s">
        <v>85</v>
      </c>
      <c r="B193" s="196"/>
      <c r="C193" s="196"/>
      <c r="D193" s="198"/>
      <c r="E193" s="197"/>
      <c r="F193" s="198"/>
      <c r="G193" s="216"/>
      <c r="H193" s="200"/>
      <c r="I193" s="201"/>
    </row>
    <row r="194" spans="1:9" ht="15.75" customHeight="1" hidden="1">
      <c r="A194" s="358" t="s">
        <v>87</v>
      </c>
      <c r="B194" s="359"/>
      <c r="C194" s="359"/>
      <c r="D194" s="198"/>
      <c r="E194" s="197"/>
      <c r="F194" s="198"/>
      <c r="G194" s="200"/>
      <c r="H194" s="200"/>
      <c r="I194" s="204"/>
    </row>
    <row r="195" spans="1:9" ht="15.75" hidden="1">
      <c r="A195" s="202" t="s">
        <v>66</v>
      </c>
      <c r="B195" s="196"/>
      <c r="C195" s="196"/>
      <c r="D195" s="198"/>
      <c r="E195" s="197"/>
      <c r="F195" s="198"/>
      <c r="G195" s="216"/>
      <c r="H195" s="200"/>
      <c r="I195" s="201"/>
    </row>
    <row r="196" spans="1:9" ht="15.75" hidden="1">
      <c r="A196" s="205" t="s">
        <v>86</v>
      </c>
      <c r="B196" s="206"/>
      <c r="C196" s="206"/>
      <c r="D196" s="208"/>
      <c r="E196" s="207"/>
      <c r="F196" s="208"/>
      <c r="G196" s="217"/>
      <c r="H196" s="210"/>
      <c r="I196" s="211"/>
    </row>
    <row r="197" spans="1:9" ht="15.75" hidden="1">
      <c r="A197" s="213" t="s">
        <v>70</v>
      </c>
      <c r="B197" s="179"/>
      <c r="C197" s="179"/>
      <c r="D197" s="179"/>
      <c r="E197" s="179"/>
      <c r="F197" s="179"/>
      <c r="G197" s="179"/>
      <c r="H197" s="179"/>
      <c r="I197" s="214"/>
    </row>
    <row r="198" spans="1:9" ht="15" customHeight="1" hidden="1">
      <c r="A198" s="364" t="s">
        <v>56</v>
      </c>
      <c r="B198" s="365"/>
      <c r="C198" s="400"/>
      <c r="D198" s="361" t="s">
        <v>89</v>
      </c>
      <c r="E198" s="361" t="s">
        <v>90</v>
      </c>
      <c r="F198" s="361" t="s">
        <v>91</v>
      </c>
      <c r="G198" s="361" t="s">
        <v>92</v>
      </c>
      <c r="H198" s="361" t="s">
        <v>93</v>
      </c>
      <c r="I198" s="361" t="s">
        <v>46</v>
      </c>
    </row>
    <row r="199" spans="1:9" ht="15" customHeight="1" hidden="1">
      <c r="A199" s="401"/>
      <c r="B199" s="402"/>
      <c r="C199" s="403"/>
      <c r="D199" s="362"/>
      <c r="E199" s="362"/>
      <c r="F199" s="362"/>
      <c r="G199" s="362"/>
      <c r="H199" s="362"/>
      <c r="I199" s="362"/>
    </row>
    <row r="200" spans="1:9" ht="15" customHeight="1" hidden="1">
      <c r="A200" s="404"/>
      <c r="B200" s="405"/>
      <c r="C200" s="406"/>
      <c r="D200" s="363"/>
      <c r="E200" s="363"/>
      <c r="F200" s="363"/>
      <c r="G200" s="363"/>
      <c r="H200" s="363"/>
      <c r="I200" s="363"/>
    </row>
    <row r="201" spans="1:9" ht="15.75" customHeight="1" hidden="1">
      <c r="A201" s="407" t="s">
        <v>83</v>
      </c>
      <c r="B201" s="408"/>
      <c r="C201" s="409"/>
      <c r="D201" s="190"/>
      <c r="E201" s="191"/>
      <c r="F201" s="190"/>
      <c r="G201" s="192"/>
      <c r="H201" s="193"/>
      <c r="I201" s="194"/>
    </row>
    <row r="202" spans="1:9" ht="15.75" hidden="1">
      <c r="A202" s="195" t="s">
        <v>65</v>
      </c>
      <c r="B202" s="196"/>
      <c r="C202" s="196"/>
      <c r="D202" s="197"/>
      <c r="E202" s="198"/>
      <c r="F202" s="197"/>
      <c r="G202" s="199"/>
      <c r="H202" s="200"/>
      <c r="I202" s="201"/>
    </row>
    <row r="203" spans="1:9" ht="15.75" hidden="1">
      <c r="A203" s="202" t="s">
        <v>58</v>
      </c>
      <c r="B203" s="196"/>
      <c r="C203" s="196"/>
      <c r="D203" s="197"/>
      <c r="E203" s="198"/>
      <c r="F203" s="197"/>
      <c r="G203" s="203"/>
      <c r="H203" s="200"/>
      <c r="I203" s="204"/>
    </row>
    <row r="204" spans="1:9" ht="15.75" hidden="1">
      <c r="A204" s="202" t="s">
        <v>94</v>
      </c>
      <c r="B204" s="196"/>
      <c r="C204" s="196"/>
      <c r="D204" s="197"/>
      <c r="E204" s="198"/>
      <c r="F204" s="197"/>
      <c r="G204" s="203"/>
      <c r="H204" s="200"/>
      <c r="I204" s="204"/>
    </row>
    <row r="205" spans="1:9" ht="15.75" hidden="1">
      <c r="A205" s="202" t="s">
        <v>95</v>
      </c>
      <c r="B205" s="196"/>
      <c r="C205" s="196"/>
      <c r="D205" s="197"/>
      <c r="E205" s="198"/>
      <c r="F205" s="197"/>
      <c r="G205" s="203"/>
      <c r="H205" s="200"/>
      <c r="I205" s="204"/>
    </row>
    <row r="206" spans="1:9" ht="15.75" hidden="1">
      <c r="A206" s="202" t="s">
        <v>60</v>
      </c>
      <c r="B206" s="196"/>
      <c r="C206" s="196"/>
      <c r="D206" s="197"/>
      <c r="E206" s="198"/>
      <c r="F206" s="197"/>
      <c r="G206" s="203"/>
      <c r="H206" s="200"/>
      <c r="I206" s="204"/>
    </row>
    <row r="207" spans="1:9" ht="15.75" hidden="1">
      <c r="A207" s="202" t="s">
        <v>62</v>
      </c>
      <c r="B207" s="196"/>
      <c r="C207" s="196"/>
      <c r="D207" s="197"/>
      <c r="E207" s="198"/>
      <c r="F207" s="197"/>
      <c r="G207" s="203"/>
      <c r="H207" s="200"/>
      <c r="I207" s="204"/>
    </row>
    <row r="208" spans="1:9" ht="15.75" hidden="1">
      <c r="A208" s="195" t="s">
        <v>85</v>
      </c>
      <c r="B208" s="196"/>
      <c r="C208" s="196"/>
      <c r="D208" s="197"/>
      <c r="E208" s="198"/>
      <c r="F208" s="197"/>
      <c r="G208" s="199"/>
      <c r="H208" s="200"/>
      <c r="I208" s="201"/>
    </row>
    <row r="209" spans="1:9" ht="15.75" customHeight="1" hidden="1">
      <c r="A209" s="358" t="s">
        <v>64</v>
      </c>
      <c r="B209" s="359"/>
      <c r="C209" s="360"/>
      <c r="D209" s="197"/>
      <c r="E209" s="198"/>
      <c r="F209" s="197"/>
      <c r="G209" s="203"/>
      <c r="H209" s="200"/>
      <c r="I209" s="201"/>
    </row>
    <row r="210" spans="1:9" ht="15.75" hidden="1">
      <c r="A210" s="195" t="s">
        <v>65</v>
      </c>
      <c r="B210" s="196"/>
      <c r="C210" s="196"/>
      <c r="D210" s="197"/>
      <c r="E210" s="198"/>
      <c r="F210" s="197"/>
      <c r="G210" s="199"/>
      <c r="H210" s="200"/>
      <c r="I210" s="201"/>
    </row>
    <row r="211" spans="1:9" ht="15.75" hidden="1">
      <c r="A211" s="202" t="s">
        <v>96</v>
      </c>
      <c r="B211" s="196"/>
      <c r="C211" s="196"/>
      <c r="D211" s="197"/>
      <c r="E211" s="198"/>
      <c r="F211" s="197"/>
      <c r="G211" s="203"/>
      <c r="H211" s="200"/>
      <c r="I211" s="204"/>
    </row>
    <row r="212" spans="1:9" ht="15.75" hidden="1">
      <c r="A212" s="202" t="s">
        <v>62</v>
      </c>
      <c r="B212" s="196"/>
      <c r="C212" s="196"/>
      <c r="D212" s="197"/>
      <c r="E212" s="198"/>
      <c r="F212" s="197"/>
      <c r="G212" s="203"/>
      <c r="H212" s="200"/>
      <c r="I212" s="204"/>
    </row>
    <row r="213" spans="1:9" ht="15.75" hidden="1">
      <c r="A213" s="202" t="s">
        <v>63</v>
      </c>
      <c r="B213" s="196"/>
      <c r="C213" s="196"/>
      <c r="D213" s="197"/>
      <c r="E213" s="198"/>
      <c r="F213" s="197"/>
      <c r="G213" s="203"/>
      <c r="H213" s="200"/>
      <c r="I213" s="204"/>
    </row>
    <row r="214" spans="1:9" ht="15.75" hidden="1">
      <c r="A214" s="195" t="s">
        <v>85</v>
      </c>
      <c r="B214" s="196"/>
      <c r="C214" s="196"/>
      <c r="D214" s="197"/>
      <c r="E214" s="198"/>
      <c r="F214" s="197"/>
      <c r="G214" s="199"/>
      <c r="H214" s="200"/>
      <c r="I214" s="201"/>
    </row>
    <row r="215" spans="1:9" ht="15.75" customHeight="1" hidden="1">
      <c r="A215" s="358" t="s">
        <v>88</v>
      </c>
      <c r="B215" s="359"/>
      <c r="C215" s="360"/>
      <c r="D215" s="197"/>
      <c r="E215" s="198"/>
      <c r="F215" s="197"/>
      <c r="G215" s="203"/>
      <c r="H215" s="200"/>
      <c r="I215" s="204"/>
    </row>
    <row r="216" spans="1:9" ht="15.75" hidden="1">
      <c r="A216" s="202" t="s">
        <v>66</v>
      </c>
      <c r="B216" s="196"/>
      <c r="C216" s="196"/>
      <c r="D216" s="197"/>
      <c r="E216" s="198"/>
      <c r="F216" s="197"/>
      <c r="G216" s="199"/>
      <c r="H216" s="200"/>
      <c r="I216" s="201"/>
    </row>
    <row r="217" spans="1:9" ht="15.75" hidden="1">
      <c r="A217" s="205" t="s">
        <v>86</v>
      </c>
      <c r="B217" s="206"/>
      <c r="C217" s="206"/>
      <c r="D217" s="207"/>
      <c r="E217" s="208"/>
      <c r="F217" s="207"/>
      <c r="G217" s="209"/>
      <c r="H217" s="210"/>
      <c r="I217" s="211"/>
    </row>
    <row r="218" spans="1:9" ht="15.75" hidden="1">
      <c r="A218" s="218"/>
      <c r="B218" s="219"/>
      <c r="C218" s="219"/>
      <c r="D218" s="220"/>
      <c r="E218" s="220"/>
      <c r="F218" s="220"/>
      <c r="G218" s="221"/>
      <c r="H218" s="222"/>
      <c r="I218" s="223"/>
    </row>
    <row r="219" spans="1:9" ht="15.75">
      <c r="A219" s="213" t="s">
        <v>359</v>
      </c>
      <c r="B219" s="179"/>
      <c r="C219" s="179"/>
      <c r="D219" s="179"/>
      <c r="E219" s="179"/>
      <c r="F219" s="427" t="s">
        <v>368</v>
      </c>
      <c r="G219" s="429"/>
      <c r="H219" s="422" t="s">
        <v>547</v>
      </c>
      <c r="I219" s="423"/>
    </row>
    <row r="220" spans="1:9" ht="15.75">
      <c r="A220" s="224" t="s">
        <v>360</v>
      </c>
      <c r="B220" s="153"/>
      <c r="C220" s="153"/>
      <c r="D220" s="153"/>
      <c r="E220" s="153"/>
      <c r="F220" s="444">
        <v>6692644903</v>
      </c>
      <c r="G220" s="445"/>
      <c r="H220" s="444">
        <v>5178753989</v>
      </c>
      <c r="I220" s="445"/>
    </row>
    <row r="221" spans="1:9" ht="15.75">
      <c r="A221" s="156" t="s">
        <v>361</v>
      </c>
      <c r="B221" s="157"/>
      <c r="C221" s="157"/>
      <c r="D221" s="157"/>
      <c r="E221" s="157"/>
      <c r="F221" s="156"/>
      <c r="G221" s="157"/>
      <c r="H221" s="156"/>
      <c r="I221" s="212"/>
    </row>
    <row r="222" spans="1:9" ht="18.75" customHeight="1">
      <c r="A222" s="160" t="s">
        <v>362</v>
      </c>
      <c r="B222" s="161"/>
      <c r="C222" s="161"/>
      <c r="D222" s="161"/>
      <c r="E222" s="161"/>
      <c r="F222" s="160"/>
      <c r="G222" s="161"/>
      <c r="H222" s="160"/>
      <c r="I222" s="226"/>
    </row>
    <row r="223" spans="1:9" ht="15" customHeight="1">
      <c r="A223" s="160"/>
      <c r="B223" s="161"/>
      <c r="C223" s="161"/>
      <c r="D223" s="161"/>
      <c r="E223" s="161"/>
      <c r="F223" s="161"/>
      <c r="G223" s="161"/>
      <c r="H223" s="161"/>
      <c r="I223" s="226"/>
    </row>
    <row r="224" spans="1:9" ht="15.75">
      <c r="A224" s="157"/>
      <c r="B224" s="157"/>
      <c r="C224" s="157"/>
      <c r="D224" s="157"/>
      <c r="E224" s="157"/>
      <c r="F224" s="187"/>
      <c r="G224" s="187"/>
      <c r="H224" s="187"/>
      <c r="I224" s="187"/>
    </row>
    <row r="225" spans="1:9" ht="15.75">
      <c r="A225" s="157"/>
      <c r="B225" s="157"/>
      <c r="C225" s="157"/>
      <c r="D225" s="157"/>
      <c r="E225" s="157"/>
      <c r="F225" s="187"/>
      <c r="G225" s="187"/>
      <c r="H225" s="187"/>
      <c r="I225" s="187"/>
    </row>
    <row r="226" spans="1:9" ht="15.75">
      <c r="A226" s="157"/>
      <c r="B226" s="157"/>
      <c r="C226" s="157"/>
      <c r="D226" s="157"/>
      <c r="E226" s="157"/>
      <c r="F226" s="187"/>
      <c r="G226" s="187"/>
      <c r="H226" s="187"/>
      <c r="I226" s="187"/>
    </row>
    <row r="227" spans="1:9" ht="15.75">
      <c r="A227" s="157"/>
      <c r="B227" s="157"/>
      <c r="C227" s="157"/>
      <c r="D227" s="157"/>
      <c r="E227" s="157"/>
      <c r="F227" s="187"/>
      <c r="G227" s="187"/>
      <c r="H227" s="187"/>
      <c r="I227" s="187"/>
    </row>
    <row r="228" spans="1:9" ht="15.75">
      <c r="A228" s="157"/>
      <c r="B228" s="157"/>
      <c r="C228" s="157"/>
      <c r="D228" s="157"/>
      <c r="E228" s="157"/>
      <c r="F228" s="187"/>
      <c r="G228" s="187"/>
      <c r="H228" s="187"/>
      <c r="I228" s="187"/>
    </row>
    <row r="229" spans="1:9" ht="15.75">
      <c r="A229" s="157"/>
      <c r="B229" s="157"/>
      <c r="C229" s="157"/>
      <c r="D229" s="157"/>
      <c r="E229" s="157"/>
      <c r="F229" s="187"/>
      <c r="G229" s="187"/>
      <c r="H229" s="187"/>
      <c r="I229" s="187"/>
    </row>
    <row r="230" spans="1:9" ht="15.75">
      <c r="A230" s="157"/>
      <c r="B230" s="157"/>
      <c r="C230" s="157"/>
      <c r="D230" s="157"/>
      <c r="E230" s="157"/>
      <c r="F230" s="187"/>
      <c r="G230" s="187"/>
      <c r="H230" s="187"/>
      <c r="I230" s="187"/>
    </row>
    <row r="231" spans="1:9" ht="15.75">
      <c r="A231" s="157"/>
      <c r="B231" s="157"/>
      <c r="C231" s="157"/>
      <c r="D231" s="157"/>
      <c r="E231" s="157"/>
      <c r="F231" s="187"/>
      <c r="G231" s="187"/>
      <c r="H231" s="187"/>
      <c r="I231" s="187"/>
    </row>
    <row r="232" spans="1:9" ht="15.75">
      <c r="A232" s="157"/>
      <c r="B232" s="157"/>
      <c r="C232" s="157"/>
      <c r="D232" s="157"/>
      <c r="E232" s="157"/>
      <c r="F232" s="187"/>
      <c r="G232" s="187"/>
      <c r="H232" s="187"/>
      <c r="I232" s="187"/>
    </row>
    <row r="233" spans="1:9" ht="15.75">
      <c r="A233" s="157"/>
      <c r="B233" s="157"/>
      <c r="C233" s="157"/>
      <c r="D233" s="157"/>
      <c r="E233" s="157"/>
      <c r="F233" s="187"/>
      <c r="G233" s="187"/>
      <c r="H233" s="187"/>
      <c r="I233" s="187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22"/>
      <c r="B255" s="22"/>
      <c r="C255" s="22"/>
      <c r="D255" s="22"/>
      <c r="E255" s="22"/>
      <c r="F255" s="31"/>
      <c r="G255" s="31"/>
      <c r="H255" s="31"/>
      <c r="I255" s="31"/>
    </row>
    <row r="256" spans="1:9" ht="15">
      <c r="A256" s="36"/>
      <c r="B256" s="36"/>
      <c r="C256" s="36"/>
      <c r="D256" s="36"/>
      <c r="E256" s="36"/>
      <c r="F256" s="37"/>
      <c r="G256" s="37"/>
      <c r="H256" s="37"/>
      <c r="I256" s="37"/>
    </row>
    <row r="257" spans="1:9" ht="15.75">
      <c r="A257" s="38"/>
      <c r="B257" s="39"/>
      <c r="C257" s="39"/>
      <c r="D257" s="39"/>
      <c r="E257" s="39"/>
      <c r="F257" s="40"/>
      <c r="G257" s="40"/>
      <c r="H257" s="40"/>
      <c r="I257" s="40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  <row r="261" spans="1:9" ht="15.75">
      <c r="A261" s="28"/>
      <c r="B261" s="22"/>
      <c r="C261" s="22"/>
      <c r="D261" s="22"/>
      <c r="E261" s="22"/>
      <c r="F261" s="31"/>
      <c r="G261" s="31"/>
      <c r="H261" s="31"/>
      <c r="I261" s="31"/>
    </row>
  </sheetData>
  <sheetProtection password="DAF5" sheet="1"/>
  <mergeCells count="174">
    <mergeCell ref="H107:I107"/>
    <mergeCell ref="H114:I114"/>
    <mergeCell ref="H109:I109"/>
    <mergeCell ref="H110:I110"/>
    <mergeCell ref="H102:I102"/>
    <mergeCell ref="F113:G113"/>
    <mergeCell ref="H111:I111"/>
    <mergeCell ref="H104:I104"/>
    <mergeCell ref="H105:I105"/>
    <mergeCell ref="H108:I108"/>
    <mergeCell ref="H112:I112"/>
    <mergeCell ref="F112:G112"/>
    <mergeCell ref="H113:I113"/>
    <mergeCell ref="H106:I106"/>
    <mergeCell ref="A88:D88"/>
    <mergeCell ref="A89:G89"/>
    <mergeCell ref="A102:E102"/>
    <mergeCell ref="F102:G102"/>
    <mergeCell ref="A91:F91"/>
    <mergeCell ref="A82:I82"/>
    <mergeCell ref="A84:H84"/>
    <mergeCell ref="A60:H60"/>
    <mergeCell ref="A61:G61"/>
    <mergeCell ref="A65:E65"/>
    <mergeCell ref="A66:G66"/>
    <mergeCell ref="A80:F80"/>
    <mergeCell ref="A68:H68"/>
    <mergeCell ref="A69:H69"/>
    <mergeCell ref="A73:F73"/>
    <mergeCell ref="A86:E86"/>
    <mergeCell ref="A87:F87"/>
    <mergeCell ref="A56:I56"/>
    <mergeCell ref="A52:F52"/>
    <mergeCell ref="A54:G54"/>
    <mergeCell ref="A57:E57"/>
    <mergeCell ref="A58:C58"/>
    <mergeCell ref="A59:D59"/>
    <mergeCell ref="A77:I77"/>
    <mergeCell ref="A67:H67"/>
    <mergeCell ref="A34:I34"/>
    <mergeCell ref="A35:C35"/>
    <mergeCell ref="A36:D36"/>
    <mergeCell ref="A39:I39"/>
    <mergeCell ref="F145:G145"/>
    <mergeCell ref="F219:G219"/>
    <mergeCell ref="A40:H40"/>
    <mergeCell ref="A108:E108"/>
    <mergeCell ref="H103:I103"/>
    <mergeCell ref="A47:E47"/>
    <mergeCell ref="A50:F50"/>
    <mergeCell ref="F106:G106"/>
    <mergeCell ref="F107:G107"/>
    <mergeCell ref="F108:G108"/>
    <mergeCell ref="F139:G139"/>
    <mergeCell ref="F142:G142"/>
    <mergeCell ref="F220:G220"/>
    <mergeCell ref="H220:I220"/>
    <mergeCell ref="H145:I145"/>
    <mergeCell ref="H144:I144"/>
    <mergeCell ref="H175:H177"/>
    <mergeCell ref="I175:I177"/>
    <mergeCell ref="G198:G200"/>
    <mergeCell ref="F144:G144"/>
    <mergeCell ref="F143:G143"/>
    <mergeCell ref="F137:G137"/>
    <mergeCell ref="F134:G134"/>
    <mergeCell ref="F126:G126"/>
    <mergeCell ref="F127:G127"/>
    <mergeCell ref="F129:G129"/>
    <mergeCell ref="F136:G136"/>
    <mergeCell ref="F132:G132"/>
    <mergeCell ref="F141:G141"/>
    <mergeCell ref="F138:G138"/>
    <mergeCell ref="F131:G131"/>
    <mergeCell ref="F122:G122"/>
    <mergeCell ref="F123:G123"/>
    <mergeCell ref="F124:G124"/>
    <mergeCell ref="F125:G125"/>
    <mergeCell ref="H116:I116"/>
    <mergeCell ref="G101:I101"/>
    <mergeCell ref="F103:G103"/>
    <mergeCell ref="F104:G104"/>
    <mergeCell ref="F105:G105"/>
    <mergeCell ref="F116:G116"/>
    <mergeCell ref="F114:G114"/>
    <mergeCell ref="F109:G109"/>
    <mergeCell ref="F110:G110"/>
    <mergeCell ref="F111:G111"/>
    <mergeCell ref="A1:E1"/>
    <mergeCell ref="A5:I5"/>
    <mergeCell ref="A6:I6"/>
    <mergeCell ref="G3:I3"/>
    <mergeCell ref="A134:E134"/>
    <mergeCell ref="F115:G115"/>
    <mergeCell ref="F130:G130"/>
    <mergeCell ref="A127:E127"/>
    <mergeCell ref="F117:G117"/>
    <mergeCell ref="F118:G118"/>
    <mergeCell ref="F133:G133"/>
    <mergeCell ref="F119:G119"/>
    <mergeCell ref="F120:G120"/>
    <mergeCell ref="F121:G121"/>
    <mergeCell ref="A160:C160"/>
    <mergeCell ref="A167:C167"/>
    <mergeCell ref="E175:E177"/>
    <mergeCell ref="A175:D177"/>
    <mergeCell ref="A178:C178"/>
    <mergeCell ref="A187:C187"/>
    <mergeCell ref="A194:C194"/>
    <mergeCell ref="H130:I130"/>
    <mergeCell ref="H134:I134"/>
    <mergeCell ref="H132:I132"/>
    <mergeCell ref="H133:I133"/>
    <mergeCell ref="H131:I131"/>
    <mergeCell ref="H148:H150"/>
    <mergeCell ref="A151:C151"/>
    <mergeCell ref="H115:I115"/>
    <mergeCell ref="A147:I147"/>
    <mergeCell ref="A148:C150"/>
    <mergeCell ref="D148:D150"/>
    <mergeCell ref="E148:E150"/>
    <mergeCell ref="H124:I124"/>
    <mergeCell ref="F148:F150"/>
    <mergeCell ref="A145:E145"/>
    <mergeCell ref="H139:I139"/>
    <mergeCell ref="H138:I138"/>
    <mergeCell ref="G175:G177"/>
    <mergeCell ref="H198:H200"/>
    <mergeCell ref="F175:F177"/>
    <mergeCell ref="H219:I219"/>
    <mergeCell ref="I198:I200"/>
    <mergeCell ref="F198:F200"/>
    <mergeCell ref="H123:I123"/>
    <mergeCell ref="H122:I122"/>
    <mergeCell ref="H121:I121"/>
    <mergeCell ref="G148:G150"/>
    <mergeCell ref="H137:I137"/>
    <mergeCell ref="H136:I136"/>
    <mergeCell ref="H129:I129"/>
    <mergeCell ref="H127:I127"/>
    <mergeCell ref="H126:I126"/>
    <mergeCell ref="I148:I150"/>
    <mergeCell ref="H118:I118"/>
    <mergeCell ref="H117:I117"/>
    <mergeCell ref="H120:I120"/>
    <mergeCell ref="H119:I119"/>
    <mergeCell ref="H125:I125"/>
    <mergeCell ref="H141:I141"/>
    <mergeCell ref="H143:I143"/>
    <mergeCell ref="H142:I142"/>
    <mergeCell ref="A28:I28"/>
    <mergeCell ref="A29:H29"/>
    <mergeCell ref="A30:I30"/>
    <mergeCell ref="A31:I31"/>
    <mergeCell ref="A209:C209"/>
    <mergeCell ref="A215:C215"/>
    <mergeCell ref="E198:E200"/>
    <mergeCell ref="A198:C200"/>
    <mergeCell ref="D198:D200"/>
    <mergeCell ref="A201:C201"/>
    <mergeCell ref="A10:I10"/>
    <mergeCell ref="A12:I12"/>
    <mergeCell ref="A14:F14"/>
    <mergeCell ref="A15:H15"/>
    <mergeCell ref="A75:F75"/>
    <mergeCell ref="A16:F16"/>
    <mergeCell ref="A17:D17"/>
    <mergeCell ref="A18:F18"/>
    <mergeCell ref="A20:H20"/>
    <mergeCell ref="A22:G22"/>
    <mergeCell ref="A23:I23"/>
    <mergeCell ref="A24:I24"/>
    <mergeCell ref="A51:G51"/>
    <mergeCell ref="A32:I32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D1">
      <selection activeCell="D19" sqref="D19:H19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49" t="s">
        <v>495</v>
      </c>
      <c r="B1" s="449"/>
      <c r="C1" s="449"/>
      <c r="D1" s="449"/>
      <c r="E1" s="449"/>
      <c r="F1" s="449"/>
      <c r="G1" s="449"/>
      <c r="H1" s="449"/>
      <c r="I1" s="449"/>
    </row>
    <row r="2" spans="1:9" ht="15">
      <c r="A2" s="364" t="s">
        <v>364</v>
      </c>
      <c r="B2" s="365"/>
      <c r="C2" s="400"/>
      <c r="D2" s="361" t="s">
        <v>444</v>
      </c>
      <c r="E2" s="361" t="s">
        <v>445</v>
      </c>
      <c r="F2" s="361" t="s">
        <v>496</v>
      </c>
      <c r="G2" s="361" t="s">
        <v>447</v>
      </c>
      <c r="H2" s="361" t="s">
        <v>448</v>
      </c>
      <c r="I2" s="361" t="s">
        <v>442</v>
      </c>
    </row>
    <row r="3" spans="1:9" ht="15">
      <c r="A3" s="450"/>
      <c r="B3" s="451"/>
      <c r="C3" s="452"/>
      <c r="D3" s="456"/>
      <c r="E3" s="456"/>
      <c r="F3" s="458"/>
      <c r="G3" s="458"/>
      <c r="H3" s="458"/>
      <c r="I3" s="456"/>
    </row>
    <row r="4" spans="1:9" ht="5.25" customHeight="1">
      <c r="A4" s="453"/>
      <c r="B4" s="454"/>
      <c r="C4" s="455"/>
      <c r="D4" s="457"/>
      <c r="E4" s="457"/>
      <c r="F4" s="459"/>
      <c r="G4" s="459"/>
      <c r="H4" s="459"/>
      <c r="I4" s="457"/>
    </row>
    <row r="5" spans="1:9" ht="15.75">
      <c r="A5" s="407" t="s">
        <v>497</v>
      </c>
      <c r="B5" s="408"/>
      <c r="C5" s="408"/>
      <c r="D5" s="193"/>
      <c r="E5" s="192"/>
      <c r="F5" s="193"/>
      <c r="G5" s="192"/>
      <c r="H5" s="193"/>
      <c r="I5" s="194"/>
    </row>
    <row r="6" spans="1:9" ht="15">
      <c r="A6" s="195" t="s">
        <v>370</v>
      </c>
      <c r="B6" s="261"/>
      <c r="C6" s="261"/>
      <c r="D6" s="216">
        <v>42583852829</v>
      </c>
      <c r="E6" s="199">
        <v>528168429</v>
      </c>
      <c r="F6" s="216">
        <v>696635730557</v>
      </c>
      <c r="G6" s="199">
        <v>2452013730</v>
      </c>
      <c r="H6" s="216">
        <v>102857143</v>
      </c>
      <c r="I6" s="201">
        <f aca="true" t="shared" si="0" ref="I6:I23">SUM(D6:H6)</f>
        <v>742302622688</v>
      </c>
    </row>
    <row r="7" spans="1:9" ht="15.75">
      <c r="A7" s="202" t="s">
        <v>371</v>
      </c>
      <c r="B7" s="196"/>
      <c r="C7" s="196"/>
      <c r="D7" s="200"/>
      <c r="E7" s="262"/>
      <c r="F7" s="200"/>
      <c r="G7" s="203">
        <f>16354545+128540909+12990909</f>
        <v>157886363</v>
      </c>
      <c r="H7" s="200"/>
      <c r="I7" s="201">
        <f t="shared" si="0"/>
        <v>157886363</v>
      </c>
    </row>
    <row r="8" spans="1:9" ht="15.75">
      <c r="A8" s="202" t="s">
        <v>372</v>
      </c>
      <c r="B8" s="196"/>
      <c r="C8" s="196"/>
      <c r="D8" s="200"/>
      <c r="E8" s="203"/>
      <c r="F8" s="200">
        <v>216683475</v>
      </c>
      <c r="G8" s="203"/>
      <c r="H8" s="200"/>
      <c r="I8" s="201">
        <f t="shared" si="0"/>
        <v>216683475</v>
      </c>
    </row>
    <row r="9" spans="1:9" ht="15.75">
      <c r="A9" s="202" t="s">
        <v>373</v>
      </c>
      <c r="B9" s="196"/>
      <c r="C9" s="196"/>
      <c r="D9" s="200"/>
      <c r="E9" s="203"/>
      <c r="F9" s="200"/>
      <c r="G9" s="203"/>
      <c r="H9" s="200"/>
      <c r="I9" s="201">
        <f t="shared" si="0"/>
        <v>0</v>
      </c>
    </row>
    <row r="10" spans="1:9" ht="15.75">
      <c r="A10" s="202" t="s">
        <v>449</v>
      </c>
      <c r="B10" s="196"/>
      <c r="C10" s="196"/>
      <c r="D10" s="200"/>
      <c r="E10" s="262"/>
      <c r="F10" s="200"/>
      <c r="G10" s="203"/>
      <c r="H10" s="200"/>
      <c r="I10" s="201">
        <f t="shared" si="0"/>
        <v>0</v>
      </c>
    </row>
    <row r="11" spans="1:9" ht="15.75">
      <c r="A11" s="202" t="s">
        <v>375</v>
      </c>
      <c r="B11" s="196"/>
      <c r="C11" s="196"/>
      <c r="D11" s="200"/>
      <c r="E11" s="203"/>
      <c r="F11" s="200">
        <f>649986939</f>
        <v>649986939</v>
      </c>
      <c r="G11" s="203"/>
      <c r="H11" s="200"/>
      <c r="I11" s="201">
        <f t="shared" si="0"/>
        <v>649986939</v>
      </c>
    </row>
    <row r="12" spans="1:9" ht="15.75">
      <c r="A12" s="202" t="s">
        <v>376</v>
      </c>
      <c r="B12" s="196"/>
      <c r="C12" s="196"/>
      <c r="D12" s="200"/>
      <c r="E12" s="203"/>
      <c r="F12" s="200"/>
      <c r="G12" s="203"/>
      <c r="H12" s="200"/>
      <c r="I12" s="201">
        <f t="shared" si="0"/>
        <v>0</v>
      </c>
    </row>
    <row r="13" spans="1:9" s="3" customFormat="1" ht="15.75">
      <c r="A13" s="460" t="s">
        <v>565</v>
      </c>
      <c r="B13" s="461"/>
      <c r="C13" s="462"/>
      <c r="D13" s="216">
        <f aca="true" t="shared" si="1" ref="D13:I13">D6+D7+D8+D9-D10-D11-D12</f>
        <v>42583852829</v>
      </c>
      <c r="E13" s="216">
        <f t="shared" si="1"/>
        <v>528168429</v>
      </c>
      <c r="F13" s="216">
        <f t="shared" si="1"/>
        <v>696202427093</v>
      </c>
      <c r="G13" s="216">
        <f t="shared" si="1"/>
        <v>2609900093</v>
      </c>
      <c r="H13" s="216">
        <f t="shared" si="1"/>
        <v>102857143</v>
      </c>
      <c r="I13" s="216">
        <f t="shared" si="1"/>
        <v>742027205587</v>
      </c>
    </row>
    <row r="14" spans="1:9" ht="15.75">
      <c r="A14" s="358" t="s">
        <v>378</v>
      </c>
      <c r="B14" s="359"/>
      <c r="C14" s="359"/>
      <c r="D14" s="200"/>
      <c r="E14" s="203"/>
      <c r="F14" s="200"/>
      <c r="G14" s="203"/>
      <c r="H14" s="200"/>
      <c r="I14" s="201"/>
    </row>
    <row r="15" spans="1:9" s="3" customFormat="1" ht="15.75">
      <c r="A15" s="195" t="s">
        <v>370</v>
      </c>
      <c r="B15" s="261"/>
      <c r="C15" s="261"/>
      <c r="D15" s="216">
        <v>11493564738</v>
      </c>
      <c r="E15" s="199">
        <v>449262649</v>
      </c>
      <c r="F15" s="216">
        <v>177987966205</v>
      </c>
      <c r="G15" s="199">
        <v>1893139299</v>
      </c>
      <c r="H15" s="216">
        <v>102857143</v>
      </c>
      <c r="I15" s="201">
        <f t="shared" si="0"/>
        <v>191926790034</v>
      </c>
    </row>
    <row r="16" spans="1:9" ht="15.75">
      <c r="A16" s="202" t="s">
        <v>379</v>
      </c>
      <c r="B16" s="196"/>
      <c r="C16" s="196"/>
      <c r="D16" s="200">
        <f>(155239626*3)+887659944+122112000+(6386251*3)</f>
        <v>1494649575</v>
      </c>
      <c r="E16" s="203">
        <v>40047282</v>
      </c>
      <c r="F16" s="200">
        <v>40544712819</v>
      </c>
      <c r="G16" s="203">
        <f>93944000+32582506+(1704543*3)+(37448960*2)+37665475+86258962</f>
        <v>330462492</v>
      </c>
      <c r="H16" s="200"/>
      <c r="I16" s="201">
        <f t="shared" si="0"/>
        <v>42409872168</v>
      </c>
    </row>
    <row r="17" spans="1:9" ht="15.75">
      <c r="A17" s="202" t="s">
        <v>449</v>
      </c>
      <c r="B17" s="196"/>
      <c r="C17" s="196"/>
      <c r="D17" s="200"/>
      <c r="E17" s="262"/>
      <c r="F17" s="263"/>
      <c r="G17" s="262"/>
      <c r="H17" s="263"/>
      <c r="I17" s="264">
        <f t="shared" si="0"/>
        <v>0</v>
      </c>
    </row>
    <row r="18" spans="1:9" ht="15.75">
      <c r="A18" s="202" t="s">
        <v>375</v>
      </c>
      <c r="B18" s="196"/>
      <c r="C18" s="196"/>
      <c r="D18" s="200"/>
      <c r="E18" s="203"/>
      <c r="F18" s="200">
        <v>649986939</v>
      </c>
      <c r="G18" s="203"/>
      <c r="H18" s="200"/>
      <c r="I18" s="201">
        <f t="shared" si="0"/>
        <v>649986939</v>
      </c>
    </row>
    <row r="19" spans="1:9" ht="15.75">
      <c r="A19" s="202" t="s">
        <v>376</v>
      </c>
      <c r="B19" s="196"/>
      <c r="C19" s="196"/>
      <c r="D19" s="200"/>
      <c r="E19" s="203"/>
      <c r="F19" s="200"/>
      <c r="G19" s="203"/>
      <c r="H19" s="200"/>
      <c r="I19" s="201">
        <f t="shared" si="0"/>
        <v>0</v>
      </c>
    </row>
    <row r="20" spans="1:9" s="3" customFormat="1" ht="15.75">
      <c r="A20" s="460" t="s">
        <v>565</v>
      </c>
      <c r="B20" s="461"/>
      <c r="C20" s="462"/>
      <c r="D20" s="216">
        <f aca="true" t="shared" si="2" ref="D20:I20">D15+D16-D17-D18-D19</f>
        <v>12988214313</v>
      </c>
      <c r="E20" s="216">
        <f t="shared" si="2"/>
        <v>489309931</v>
      </c>
      <c r="F20" s="216">
        <f t="shared" si="2"/>
        <v>217882692085</v>
      </c>
      <c r="G20" s="216">
        <f t="shared" si="2"/>
        <v>2223601791</v>
      </c>
      <c r="H20" s="216">
        <f t="shared" si="2"/>
        <v>102857143</v>
      </c>
      <c r="I20" s="216">
        <f t="shared" si="2"/>
        <v>233686675263</v>
      </c>
    </row>
    <row r="21" spans="1:9" ht="15.75">
      <c r="A21" s="358" t="s">
        <v>451</v>
      </c>
      <c r="B21" s="359"/>
      <c r="C21" s="359"/>
      <c r="D21" s="200"/>
      <c r="E21" s="203"/>
      <c r="F21" s="200"/>
      <c r="G21" s="203"/>
      <c r="H21" s="200"/>
      <c r="I21" s="201"/>
    </row>
    <row r="22" spans="1:9" ht="15.75">
      <c r="A22" s="202" t="s">
        <v>452</v>
      </c>
      <c r="B22" s="196"/>
      <c r="C22" s="196"/>
      <c r="D22" s="200">
        <f>D6-D15</f>
        <v>31090288091</v>
      </c>
      <c r="E22" s="200">
        <f>E6-E15</f>
        <v>78905780</v>
      </c>
      <c r="F22" s="200">
        <f>F6-F15</f>
        <v>518647764352</v>
      </c>
      <c r="G22" s="200">
        <f>G6-G15</f>
        <v>558874431</v>
      </c>
      <c r="H22" s="200">
        <f>H6-H15</f>
        <v>0</v>
      </c>
      <c r="I22" s="201">
        <f t="shared" si="0"/>
        <v>550375832654</v>
      </c>
    </row>
    <row r="23" spans="1:9" ht="15.75">
      <c r="A23" s="463" t="s">
        <v>566</v>
      </c>
      <c r="B23" s="464"/>
      <c r="C23" s="465"/>
      <c r="D23" s="210">
        <f>D13-D20</f>
        <v>29595638516</v>
      </c>
      <c r="E23" s="210">
        <f>E13-E20</f>
        <v>38858498</v>
      </c>
      <c r="F23" s="210">
        <f>F13-F20</f>
        <v>478319735008</v>
      </c>
      <c r="G23" s="210">
        <f>G13-G20</f>
        <v>386298302</v>
      </c>
      <c r="H23" s="210">
        <f>H13-H20</f>
        <v>0</v>
      </c>
      <c r="I23" s="217">
        <f t="shared" si="0"/>
        <v>508340530324</v>
      </c>
    </row>
    <row r="24" spans="1:9" ht="15.75">
      <c r="A24" s="156"/>
      <c r="B24" s="157"/>
      <c r="C24" s="157"/>
      <c r="D24" s="157"/>
      <c r="E24" s="157"/>
      <c r="F24" s="157"/>
      <c r="G24" s="157"/>
      <c r="H24" s="157"/>
      <c r="I24" s="212"/>
    </row>
    <row r="25" spans="1:9" ht="15.75">
      <c r="A25" s="156"/>
      <c r="B25" s="157"/>
      <c r="C25" s="157"/>
      <c r="D25" s="157"/>
      <c r="E25" s="157"/>
      <c r="F25" s="157"/>
      <c r="G25" s="157"/>
      <c r="H25" s="157"/>
      <c r="I25" s="212"/>
    </row>
    <row r="26" spans="1:9" ht="15.75">
      <c r="A26" s="213" t="s">
        <v>453</v>
      </c>
      <c r="B26" s="179"/>
      <c r="C26" s="179"/>
      <c r="D26" s="179"/>
      <c r="E26" s="179"/>
      <c r="F26" s="179"/>
      <c r="G26" s="179"/>
      <c r="H26" s="179"/>
      <c r="I26" s="214"/>
    </row>
    <row r="27" spans="1:9" ht="15">
      <c r="A27" s="364" t="s">
        <v>364</v>
      </c>
      <c r="B27" s="365"/>
      <c r="C27" s="365"/>
      <c r="D27" s="400"/>
      <c r="E27" s="361" t="s">
        <v>445</v>
      </c>
      <c r="F27" s="361" t="s">
        <v>446</v>
      </c>
      <c r="G27" s="361" t="s">
        <v>447</v>
      </c>
      <c r="H27" s="361" t="s">
        <v>448</v>
      </c>
      <c r="I27" s="361" t="s">
        <v>442</v>
      </c>
    </row>
    <row r="28" spans="1:9" ht="15">
      <c r="A28" s="401"/>
      <c r="B28" s="402"/>
      <c r="C28" s="402"/>
      <c r="D28" s="403"/>
      <c r="E28" s="456"/>
      <c r="F28" s="458"/>
      <c r="G28" s="458"/>
      <c r="H28" s="458"/>
      <c r="I28" s="456"/>
    </row>
    <row r="29" spans="1:9" ht="6.75" customHeight="1">
      <c r="A29" s="404"/>
      <c r="B29" s="405"/>
      <c r="C29" s="405"/>
      <c r="D29" s="406"/>
      <c r="E29" s="457"/>
      <c r="F29" s="459"/>
      <c r="G29" s="459"/>
      <c r="H29" s="459"/>
      <c r="I29" s="457"/>
    </row>
    <row r="30" spans="1:9" ht="15.75">
      <c r="A30" s="407" t="s">
        <v>369</v>
      </c>
      <c r="B30" s="408"/>
      <c r="C30" s="408"/>
      <c r="D30" s="215"/>
      <c r="E30" s="190"/>
      <c r="F30" s="190"/>
      <c r="G30" s="193"/>
      <c r="H30" s="193"/>
      <c r="I30" s="193"/>
    </row>
    <row r="31" spans="1:9" ht="15.75">
      <c r="A31" s="195" t="s">
        <v>370</v>
      </c>
      <c r="B31" s="196"/>
      <c r="C31" s="196"/>
      <c r="D31" s="198"/>
      <c r="E31" s="197"/>
      <c r="F31" s="198"/>
      <c r="G31" s="216"/>
      <c r="H31" s="200"/>
      <c r="I31" s="201"/>
    </row>
    <row r="32" spans="1:9" ht="15.75">
      <c r="A32" s="202" t="s">
        <v>371</v>
      </c>
      <c r="B32" s="196"/>
      <c r="C32" s="196"/>
      <c r="D32" s="198"/>
      <c r="E32" s="197"/>
      <c r="F32" s="198"/>
      <c r="G32" s="200"/>
      <c r="H32" s="200"/>
      <c r="I32" s="204"/>
    </row>
    <row r="33" spans="1:9" ht="15.75">
      <c r="A33" s="202" t="s">
        <v>372</v>
      </c>
      <c r="B33" s="196"/>
      <c r="C33" s="196"/>
      <c r="D33" s="198"/>
      <c r="E33" s="197"/>
      <c r="F33" s="198"/>
      <c r="G33" s="200"/>
      <c r="H33" s="200"/>
      <c r="I33" s="204"/>
    </row>
    <row r="34" spans="1:9" ht="15.75">
      <c r="A34" s="202" t="s">
        <v>373</v>
      </c>
      <c r="B34" s="196"/>
      <c r="C34" s="196"/>
      <c r="D34" s="198"/>
      <c r="E34" s="197"/>
      <c r="F34" s="198"/>
      <c r="G34" s="200"/>
      <c r="H34" s="200"/>
      <c r="I34" s="204"/>
    </row>
    <row r="35" spans="1:9" ht="15.75">
      <c r="A35" s="202" t="s">
        <v>374</v>
      </c>
      <c r="B35" s="196"/>
      <c r="C35" s="196"/>
      <c r="D35" s="198"/>
      <c r="E35" s="197"/>
      <c r="F35" s="198"/>
      <c r="G35" s="200"/>
      <c r="H35" s="200"/>
      <c r="I35" s="204"/>
    </row>
    <row r="36" spans="1:9" ht="15.75">
      <c r="A36" s="202" t="s">
        <v>375</v>
      </c>
      <c r="B36" s="196"/>
      <c r="C36" s="196"/>
      <c r="D36" s="198"/>
      <c r="E36" s="197"/>
      <c r="F36" s="198"/>
      <c r="G36" s="200"/>
      <c r="H36" s="200"/>
      <c r="I36" s="204"/>
    </row>
    <row r="37" spans="1:9" ht="15.75">
      <c r="A37" s="202" t="s">
        <v>376</v>
      </c>
      <c r="B37" s="196"/>
      <c r="C37" s="196"/>
      <c r="D37" s="198"/>
      <c r="E37" s="197"/>
      <c r="F37" s="198"/>
      <c r="G37" s="200"/>
      <c r="H37" s="200"/>
      <c r="I37" s="204"/>
    </row>
    <row r="38" spans="1:9" ht="15.75">
      <c r="A38" s="195" t="s">
        <v>377</v>
      </c>
      <c r="B38" s="196"/>
      <c r="C38" s="196"/>
      <c r="D38" s="198"/>
      <c r="E38" s="197"/>
      <c r="F38" s="198"/>
      <c r="G38" s="216"/>
      <c r="H38" s="200"/>
      <c r="I38" s="201"/>
    </row>
    <row r="39" spans="1:9" ht="15.75">
      <c r="A39" s="358" t="s">
        <v>378</v>
      </c>
      <c r="B39" s="359"/>
      <c r="C39" s="359"/>
      <c r="D39" s="198"/>
      <c r="E39" s="197"/>
      <c r="F39" s="198"/>
      <c r="G39" s="200"/>
      <c r="H39" s="200"/>
      <c r="I39" s="201"/>
    </row>
    <row r="40" spans="1:9" ht="15.75">
      <c r="A40" s="195" t="s">
        <v>498</v>
      </c>
      <c r="B40" s="196"/>
      <c r="C40" s="196"/>
      <c r="D40" s="198"/>
      <c r="E40" s="197"/>
      <c r="F40" s="198"/>
      <c r="G40" s="216"/>
      <c r="H40" s="200"/>
      <c r="I40" s="201"/>
    </row>
    <row r="41" spans="1:9" ht="15.75">
      <c r="A41" s="202" t="s">
        <v>379</v>
      </c>
      <c r="B41" s="196"/>
      <c r="C41" s="196"/>
      <c r="D41" s="198"/>
      <c r="E41" s="197"/>
      <c r="F41" s="198"/>
      <c r="G41" s="200"/>
      <c r="H41" s="200"/>
      <c r="I41" s="204"/>
    </row>
    <row r="42" spans="1:9" ht="15.75">
      <c r="A42" s="202" t="s">
        <v>374</v>
      </c>
      <c r="B42" s="196"/>
      <c r="C42" s="196"/>
      <c r="D42" s="198"/>
      <c r="E42" s="197"/>
      <c r="F42" s="198"/>
      <c r="G42" s="200"/>
      <c r="H42" s="200"/>
      <c r="I42" s="204"/>
    </row>
    <row r="43" spans="1:9" ht="15.75">
      <c r="A43" s="202" t="s">
        <v>375</v>
      </c>
      <c r="B43" s="196"/>
      <c r="C43" s="196"/>
      <c r="D43" s="198"/>
      <c r="E43" s="197"/>
      <c r="F43" s="198"/>
      <c r="G43" s="200"/>
      <c r="H43" s="200"/>
      <c r="I43" s="204"/>
    </row>
    <row r="44" spans="1:9" ht="15.75">
      <c r="A44" s="202" t="s">
        <v>376</v>
      </c>
      <c r="B44" s="196"/>
      <c r="C44" s="196"/>
      <c r="D44" s="198"/>
      <c r="E44" s="197"/>
      <c r="F44" s="198"/>
      <c r="G44" s="200"/>
      <c r="H44" s="200"/>
      <c r="I44" s="204"/>
    </row>
    <row r="45" spans="1:9" ht="15.75">
      <c r="A45" s="195" t="s">
        <v>377</v>
      </c>
      <c r="B45" s="196"/>
      <c r="C45" s="196"/>
      <c r="D45" s="198"/>
      <c r="E45" s="197"/>
      <c r="F45" s="198"/>
      <c r="G45" s="216"/>
      <c r="H45" s="200"/>
      <c r="I45" s="201"/>
    </row>
    <row r="46" spans="1:9" ht="15.75">
      <c r="A46" s="358" t="s">
        <v>454</v>
      </c>
      <c r="B46" s="359"/>
      <c r="C46" s="359"/>
      <c r="D46" s="198"/>
      <c r="E46" s="197"/>
      <c r="F46" s="198"/>
      <c r="G46" s="200"/>
      <c r="H46" s="200"/>
      <c r="I46" s="204"/>
    </row>
    <row r="47" spans="1:9" ht="15.75">
      <c r="A47" s="202" t="s">
        <v>452</v>
      </c>
      <c r="B47" s="196"/>
      <c r="C47" s="196"/>
      <c r="D47" s="198"/>
      <c r="E47" s="197"/>
      <c r="F47" s="198"/>
      <c r="G47" s="216"/>
      <c r="H47" s="200"/>
      <c r="I47" s="201"/>
    </row>
    <row r="48" spans="1:9" ht="15.75">
      <c r="A48" s="205" t="s">
        <v>455</v>
      </c>
      <c r="B48" s="206"/>
      <c r="C48" s="206"/>
      <c r="D48" s="208"/>
      <c r="E48" s="207"/>
      <c r="F48" s="208"/>
      <c r="G48" s="217"/>
      <c r="H48" s="210"/>
      <c r="I48" s="211"/>
    </row>
    <row r="49" spans="1:9" ht="15.75">
      <c r="A49" s="213" t="s">
        <v>456</v>
      </c>
      <c r="B49" s="179"/>
      <c r="C49" s="179"/>
      <c r="D49" s="179"/>
      <c r="E49" s="179"/>
      <c r="F49" s="179"/>
      <c r="G49" s="179"/>
      <c r="H49" s="179"/>
      <c r="I49" s="214"/>
    </row>
    <row r="50" spans="1:9" ht="15">
      <c r="A50" s="364" t="s">
        <v>364</v>
      </c>
      <c r="B50" s="365"/>
      <c r="C50" s="400"/>
      <c r="D50" s="361" t="s">
        <v>457</v>
      </c>
      <c r="E50" s="361" t="s">
        <v>458</v>
      </c>
      <c r="F50" s="361" t="s">
        <v>499</v>
      </c>
      <c r="G50" s="361" t="s">
        <v>459</v>
      </c>
      <c r="H50" s="361" t="s">
        <v>460</v>
      </c>
      <c r="I50" s="361" t="s">
        <v>442</v>
      </c>
    </row>
    <row r="51" spans="1:9" ht="15">
      <c r="A51" s="450"/>
      <c r="B51" s="451"/>
      <c r="C51" s="452"/>
      <c r="D51" s="456"/>
      <c r="E51" s="456"/>
      <c r="F51" s="458"/>
      <c r="G51" s="458"/>
      <c r="H51" s="458"/>
      <c r="I51" s="456"/>
    </row>
    <row r="52" spans="1:9" ht="7.5" customHeight="1">
      <c r="A52" s="453"/>
      <c r="B52" s="454"/>
      <c r="C52" s="455"/>
      <c r="D52" s="457"/>
      <c r="E52" s="457"/>
      <c r="F52" s="459"/>
      <c r="G52" s="459"/>
      <c r="H52" s="459"/>
      <c r="I52" s="457"/>
    </row>
    <row r="53" spans="1:9" ht="15.75">
      <c r="A53" s="407" t="s">
        <v>461</v>
      </c>
      <c r="B53" s="408"/>
      <c r="C53" s="408"/>
      <c r="D53" s="193"/>
      <c r="E53" s="192"/>
      <c r="F53" s="193"/>
      <c r="G53" s="192"/>
      <c r="H53" s="193"/>
      <c r="I53" s="194"/>
    </row>
    <row r="54" spans="1:9" s="3" customFormat="1" ht="15.75">
      <c r="A54" s="195" t="s">
        <v>370</v>
      </c>
      <c r="B54" s="261"/>
      <c r="C54" s="261"/>
      <c r="D54" s="216">
        <v>10055097914</v>
      </c>
      <c r="E54" s="199"/>
      <c r="F54" s="216"/>
      <c r="G54" s="199">
        <v>52000000</v>
      </c>
      <c r="H54" s="216">
        <v>0</v>
      </c>
      <c r="I54" s="201">
        <f>SUM(D54:H54)</f>
        <v>10107097914</v>
      </c>
    </row>
    <row r="55" spans="1:9" ht="15.75">
      <c r="A55" s="202" t="s">
        <v>371</v>
      </c>
      <c r="B55" s="196"/>
      <c r="C55" s="196"/>
      <c r="D55" s="200"/>
      <c r="E55" s="203"/>
      <c r="F55" s="200"/>
      <c r="G55" s="203"/>
      <c r="H55" s="200"/>
      <c r="I55" s="204">
        <f aca="true" t="shared" si="3" ref="I55:I69">SUM(D55:H55)</f>
        <v>0</v>
      </c>
    </row>
    <row r="56" spans="1:9" ht="15.75">
      <c r="A56" s="202" t="s">
        <v>462</v>
      </c>
      <c r="B56" s="196"/>
      <c r="C56" s="196"/>
      <c r="D56" s="200"/>
      <c r="E56" s="203"/>
      <c r="F56" s="200"/>
      <c r="G56" s="203"/>
      <c r="H56" s="200"/>
      <c r="I56" s="204">
        <f t="shared" si="3"/>
        <v>0</v>
      </c>
    </row>
    <row r="57" spans="1:9" ht="15.75">
      <c r="A57" s="202" t="s">
        <v>463</v>
      </c>
      <c r="B57" s="196"/>
      <c r="C57" s="196"/>
      <c r="D57" s="200"/>
      <c r="E57" s="203"/>
      <c r="F57" s="200"/>
      <c r="G57" s="203"/>
      <c r="H57" s="200"/>
      <c r="I57" s="204">
        <f t="shared" si="3"/>
        <v>0</v>
      </c>
    </row>
    <row r="58" spans="1:9" ht="15.75">
      <c r="A58" s="202" t="s">
        <v>373</v>
      </c>
      <c r="B58" s="196"/>
      <c r="C58" s="196"/>
      <c r="D58" s="200"/>
      <c r="E58" s="203"/>
      <c r="F58" s="200"/>
      <c r="G58" s="203"/>
      <c r="H58" s="200"/>
      <c r="I58" s="204">
        <f t="shared" si="3"/>
        <v>0</v>
      </c>
    </row>
    <row r="59" spans="1:9" ht="15.75">
      <c r="A59" s="202" t="s">
        <v>375</v>
      </c>
      <c r="B59" s="196"/>
      <c r="C59" s="196"/>
      <c r="D59" s="200"/>
      <c r="E59" s="203"/>
      <c r="F59" s="200"/>
      <c r="G59" s="203"/>
      <c r="H59" s="200"/>
      <c r="I59" s="204">
        <f t="shared" si="3"/>
        <v>0</v>
      </c>
    </row>
    <row r="60" spans="1:9" s="3" customFormat="1" ht="15.75">
      <c r="A60" s="195" t="s">
        <v>377</v>
      </c>
      <c r="B60" s="261"/>
      <c r="C60" s="261"/>
      <c r="D60" s="216">
        <f>D54+D55+D56+D57+D58-D59</f>
        <v>10055097914</v>
      </c>
      <c r="E60" s="216">
        <f>E54+E55+E56+E57+E58-E59</f>
        <v>0</v>
      </c>
      <c r="F60" s="216">
        <f>F54+F55+F56+F57+F58-F59</f>
        <v>0</v>
      </c>
      <c r="G60" s="216">
        <f>G54+G55+G56+G57+G58-G59</f>
        <v>52000000</v>
      </c>
      <c r="H60" s="216">
        <f>H54+H55+H56+H57+H58-H59</f>
        <v>0</v>
      </c>
      <c r="I60" s="201">
        <f t="shared" si="3"/>
        <v>10107097914</v>
      </c>
    </row>
    <row r="61" spans="1:9" ht="15.75">
      <c r="A61" s="358" t="s">
        <v>450</v>
      </c>
      <c r="B61" s="359"/>
      <c r="C61" s="359"/>
      <c r="D61" s="200"/>
      <c r="E61" s="203"/>
      <c r="F61" s="200"/>
      <c r="G61" s="203"/>
      <c r="H61" s="200"/>
      <c r="I61" s="204">
        <f t="shared" si="3"/>
        <v>0</v>
      </c>
    </row>
    <row r="62" spans="1:9" s="3" customFormat="1" ht="15.75">
      <c r="A62" s="195" t="s">
        <v>370</v>
      </c>
      <c r="B62" s="261"/>
      <c r="C62" s="261"/>
      <c r="D62" s="216">
        <v>0</v>
      </c>
      <c r="E62" s="199">
        <v>0</v>
      </c>
      <c r="F62" s="216">
        <v>0</v>
      </c>
      <c r="G62" s="199">
        <v>3514156</v>
      </c>
      <c r="H62" s="216">
        <v>0</v>
      </c>
      <c r="I62" s="201">
        <f t="shared" si="3"/>
        <v>3514156</v>
      </c>
    </row>
    <row r="63" spans="1:9" ht="15.75">
      <c r="A63" s="202" t="s">
        <v>379</v>
      </c>
      <c r="B63" s="196"/>
      <c r="C63" s="196"/>
      <c r="D63" s="200"/>
      <c r="E63" s="203"/>
      <c r="F63" s="200"/>
      <c r="G63" s="203">
        <v>12821919</v>
      </c>
      <c r="H63" s="200"/>
      <c r="I63" s="204">
        <f t="shared" si="3"/>
        <v>12821919</v>
      </c>
    </row>
    <row r="64" spans="1:9" ht="15.75">
      <c r="A64" s="202" t="s">
        <v>375</v>
      </c>
      <c r="B64" s="196"/>
      <c r="C64" s="196"/>
      <c r="D64" s="200"/>
      <c r="E64" s="203"/>
      <c r="F64" s="200"/>
      <c r="G64" s="203"/>
      <c r="H64" s="200"/>
      <c r="I64" s="204">
        <f t="shared" si="3"/>
        <v>0</v>
      </c>
    </row>
    <row r="65" spans="1:9" ht="15.75">
      <c r="A65" s="202" t="s">
        <v>376</v>
      </c>
      <c r="B65" s="196"/>
      <c r="C65" s="196"/>
      <c r="D65" s="200"/>
      <c r="E65" s="203"/>
      <c r="F65" s="200"/>
      <c r="G65" s="203"/>
      <c r="H65" s="200"/>
      <c r="I65" s="204">
        <f t="shared" si="3"/>
        <v>0</v>
      </c>
    </row>
    <row r="66" spans="1:9" s="3" customFormat="1" ht="15.75">
      <c r="A66" s="195" t="s">
        <v>377</v>
      </c>
      <c r="B66" s="261"/>
      <c r="C66" s="261"/>
      <c r="D66" s="216">
        <f>D62+D63+D64+D65</f>
        <v>0</v>
      </c>
      <c r="E66" s="216">
        <f>E62+E63+E64+E65</f>
        <v>0</v>
      </c>
      <c r="F66" s="216">
        <f>F62+F63+F64+F65</f>
        <v>0</v>
      </c>
      <c r="G66" s="216">
        <f>G62+G63+G64+G65</f>
        <v>16336075</v>
      </c>
      <c r="H66" s="216">
        <f>H62+H63+H64+H65</f>
        <v>0</v>
      </c>
      <c r="I66" s="201">
        <f t="shared" si="3"/>
        <v>16336075</v>
      </c>
    </row>
    <row r="67" spans="1:9" ht="15.75">
      <c r="A67" s="358" t="s">
        <v>464</v>
      </c>
      <c r="B67" s="359"/>
      <c r="C67" s="359"/>
      <c r="D67" s="200"/>
      <c r="E67" s="203"/>
      <c r="F67" s="200"/>
      <c r="G67" s="203"/>
      <c r="H67" s="200"/>
      <c r="I67" s="201"/>
    </row>
    <row r="68" spans="1:9" s="3" customFormat="1" ht="15.75">
      <c r="A68" s="195" t="s">
        <v>452</v>
      </c>
      <c r="B68" s="261"/>
      <c r="C68" s="261"/>
      <c r="D68" s="216">
        <f>D54-D62</f>
        <v>10055097914</v>
      </c>
      <c r="E68" s="216">
        <f>E54-E62</f>
        <v>0</v>
      </c>
      <c r="F68" s="216">
        <f>F54-F62</f>
        <v>0</v>
      </c>
      <c r="G68" s="216">
        <f>G54-G62</f>
        <v>48485844</v>
      </c>
      <c r="H68" s="216">
        <f>H54-H62</f>
        <v>0</v>
      </c>
      <c r="I68" s="201">
        <f t="shared" si="3"/>
        <v>10103583758</v>
      </c>
    </row>
    <row r="69" spans="1:9" s="3" customFormat="1" ht="15.75">
      <c r="A69" s="227" t="s">
        <v>455</v>
      </c>
      <c r="B69" s="265"/>
      <c r="C69" s="265"/>
      <c r="D69" s="217">
        <f>D60-D66</f>
        <v>10055097914</v>
      </c>
      <c r="E69" s="217">
        <f>E60-E66</f>
        <v>0</v>
      </c>
      <c r="F69" s="217">
        <f>F60-F66</f>
        <v>0</v>
      </c>
      <c r="G69" s="217">
        <f>G60-G66</f>
        <v>35663925</v>
      </c>
      <c r="H69" s="217">
        <f>H60-H66</f>
        <v>0</v>
      </c>
      <c r="I69" s="217">
        <f t="shared" si="3"/>
        <v>10090761839</v>
      </c>
    </row>
  </sheetData>
  <sheetProtection password="DAF5" sheet="1"/>
  <mergeCells count="33">
    <mergeCell ref="I50:I52"/>
    <mergeCell ref="A53:C53"/>
    <mergeCell ref="A50:C52"/>
    <mergeCell ref="D50:D52"/>
    <mergeCell ref="E50:E52"/>
    <mergeCell ref="F50:F52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18" sqref="J18:J20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1" t="s">
        <v>527</v>
      </c>
      <c r="B1" s="241"/>
      <c r="C1" s="241"/>
      <c r="D1" s="241"/>
      <c r="E1" s="35"/>
      <c r="F1" s="35"/>
      <c r="G1" s="35"/>
      <c r="H1" s="35"/>
      <c r="I1" s="35"/>
      <c r="J1" s="42"/>
    </row>
    <row r="2" spans="1:10" s="12" customFormat="1" ht="15.75">
      <c r="A2" s="307" t="s">
        <v>0</v>
      </c>
      <c r="B2" s="237"/>
      <c r="C2" s="237"/>
      <c r="D2" s="237"/>
      <c r="E2" s="34"/>
      <c r="F2" s="34"/>
      <c r="G2" s="34"/>
      <c r="H2" s="34"/>
      <c r="I2" s="34"/>
      <c r="J2" s="46"/>
    </row>
    <row r="3" spans="1:10" s="11" customFormat="1" ht="63">
      <c r="A3" s="78"/>
      <c r="B3" s="483" t="s">
        <v>99</v>
      </c>
      <c r="C3" s="484"/>
      <c r="D3" s="79" t="s">
        <v>100</v>
      </c>
      <c r="E3" s="79" t="s">
        <v>101</v>
      </c>
      <c r="F3" s="79" t="s">
        <v>102</v>
      </c>
      <c r="G3" s="79" t="s">
        <v>103</v>
      </c>
      <c r="H3" s="79" t="s">
        <v>104</v>
      </c>
      <c r="I3" s="79" t="s">
        <v>134</v>
      </c>
      <c r="J3" s="79" t="s">
        <v>105</v>
      </c>
    </row>
    <row r="4" spans="1:10" s="11" customFormat="1" ht="15">
      <c r="A4" s="44" t="s">
        <v>106</v>
      </c>
      <c r="B4" s="491">
        <v>1</v>
      </c>
      <c r="C4" s="492"/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</row>
    <row r="5" spans="1:10" ht="15.75">
      <c r="A5" s="80" t="s">
        <v>528</v>
      </c>
      <c r="B5" s="485">
        <v>150000000000</v>
      </c>
      <c r="C5" s="486"/>
      <c r="D5" s="49"/>
      <c r="E5" s="49"/>
      <c r="F5" s="49"/>
      <c r="G5" s="75">
        <v>21156844651</v>
      </c>
      <c r="H5" s="75">
        <v>12480424748</v>
      </c>
      <c r="I5" s="75">
        <v>2275429248</v>
      </c>
      <c r="J5" s="75">
        <v>22706944313</v>
      </c>
    </row>
    <row r="6" spans="1:10" ht="15">
      <c r="A6" s="43" t="s">
        <v>135</v>
      </c>
      <c r="B6" s="61"/>
      <c r="C6" s="62"/>
      <c r="D6" s="49"/>
      <c r="E6" s="49"/>
      <c r="F6" s="49"/>
      <c r="G6" s="49">
        <v>1550000000</v>
      </c>
      <c r="H6" s="49">
        <v>2271744065</v>
      </c>
      <c r="I6" s="49">
        <v>1135000000</v>
      </c>
      <c r="J6" s="49">
        <v>73952790502</v>
      </c>
    </row>
    <row r="7" spans="1:10" ht="15.75">
      <c r="A7" s="81" t="s">
        <v>136</v>
      </c>
      <c r="B7" s="61"/>
      <c r="C7" s="62"/>
      <c r="D7" s="49"/>
      <c r="E7" s="49"/>
      <c r="F7" s="49"/>
      <c r="G7" s="49"/>
      <c r="H7" s="49"/>
      <c r="I7" s="49"/>
      <c r="J7" s="49">
        <v>73952790502</v>
      </c>
    </row>
    <row r="8" spans="1:10" ht="15.75">
      <c r="A8" s="81" t="s">
        <v>137</v>
      </c>
      <c r="B8" s="61"/>
      <c r="C8" s="62"/>
      <c r="D8" s="49"/>
      <c r="E8" s="49"/>
      <c r="F8" s="49"/>
      <c r="G8" s="49">
        <v>1550000000</v>
      </c>
      <c r="H8" s="49"/>
      <c r="I8" s="49">
        <v>1135000000</v>
      </c>
      <c r="J8" s="49"/>
    </row>
    <row r="9" spans="1:10" ht="15">
      <c r="A9" s="43" t="s">
        <v>138</v>
      </c>
      <c r="B9" s="61"/>
      <c r="C9" s="62"/>
      <c r="D9" s="49"/>
      <c r="E9" s="49"/>
      <c r="F9" s="49"/>
      <c r="G9" s="49"/>
      <c r="H9" s="49"/>
      <c r="I9" s="49"/>
      <c r="J9" s="49">
        <f>J10</f>
        <v>22706944313</v>
      </c>
    </row>
    <row r="10" spans="1:10" ht="15.75">
      <c r="A10" s="81" t="s">
        <v>139</v>
      </c>
      <c r="B10" s="61"/>
      <c r="C10" s="62"/>
      <c r="D10" s="49"/>
      <c r="E10" s="49"/>
      <c r="F10" s="49"/>
      <c r="G10" s="49"/>
      <c r="H10" s="49">
        <v>4445181539</v>
      </c>
      <c r="I10" s="49"/>
      <c r="J10" s="49">
        <v>22706944313</v>
      </c>
    </row>
    <row r="11" spans="1:10" ht="15.75">
      <c r="A11" s="81"/>
      <c r="B11" s="61"/>
      <c r="C11" s="62"/>
      <c r="D11" s="49"/>
      <c r="E11" s="49"/>
      <c r="F11" s="49"/>
      <c r="G11" s="49"/>
      <c r="H11" s="49"/>
      <c r="I11" s="49"/>
      <c r="J11" s="49"/>
    </row>
    <row r="12" spans="1:10" ht="15.75">
      <c r="A12" s="80" t="s">
        <v>553</v>
      </c>
      <c r="B12" s="489">
        <f>B5+B6-B9</f>
        <v>150000000000</v>
      </c>
      <c r="C12" s="490"/>
      <c r="D12" s="49"/>
      <c r="E12" s="49"/>
      <c r="F12" s="49">
        <v>0</v>
      </c>
      <c r="G12" s="75">
        <f>G5+G6</f>
        <v>22706844651</v>
      </c>
      <c r="H12" s="75">
        <f>H5+H6-H10</f>
        <v>10306987274</v>
      </c>
      <c r="I12" s="75">
        <f>I5+I6</f>
        <v>3410429248</v>
      </c>
      <c r="J12" s="75">
        <f>J5+J6-J9</f>
        <v>73952790502</v>
      </c>
    </row>
    <row r="13" spans="1:10" ht="15.75">
      <c r="A13" s="80" t="s">
        <v>554</v>
      </c>
      <c r="B13" s="489">
        <v>150000000000</v>
      </c>
      <c r="C13" s="490"/>
      <c r="D13" s="49"/>
      <c r="E13" s="49"/>
      <c r="F13" s="49">
        <v>0</v>
      </c>
      <c r="G13" s="75">
        <v>22706844651</v>
      </c>
      <c r="H13" s="75">
        <v>10306987274</v>
      </c>
      <c r="I13" s="75">
        <v>3410429248</v>
      </c>
      <c r="J13" s="75">
        <v>73952790502</v>
      </c>
    </row>
    <row r="14" spans="1:10" ht="15">
      <c r="A14" s="43" t="s">
        <v>135</v>
      </c>
      <c r="B14" s="61"/>
      <c r="C14" s="62"/>
      <c r="D14" s="49"/>
      <c r="E14" s="49"/>
      <c r="F14" s="49"/>
      <c r="G14" s="49"/>
      <c r="H14" s="49">
        <f>H15+H16</f>
        <v>0</v>
      </c>
      <c r="I14" s="49"/>
      <c r="J14" s="49">
        <f>J15+J16</f>
        <v>2231771875</v>
      </c>
    </row>
    <row r="15" spans="1:10" ht="15.75">
      <c r="A15" s="81" t="s">
        <v>136</v>
      </c>
      <c r="B15" s="61"/>
      <c r="C15" s="62"/>
      <c r="D15" s="49"/>
      <c r="E15" s="49"/>
      <c r="F15" s="49"/>
      <c r="G15" s="49"/>
      <c r="H15" s="49"/>
      <c r="I15" s="61"/>
      <c r="J15" s="337">
        <v>2231771875</v>
      </c>
    </row>
    <row r="16" spans="1:10" ht="15.75">
      <c r="A16" s="81" t="s">
        <v>140</v>
      </c>
      <c r="B16" s="61"/>
      <c r="C16" s="62"/>
      <c r="D16" s="49"/>
      <c r="E16" s="49"/>
      <c r="F16" s="74"/>
      <c r="G16" s="49"/>
      <c r="H16" s="49"/>
      <c r="I16" s="49"/>
      <c r="J16" s="49"/>
    </row>
    <row r="17" spans="1:10" ht="15">
      <c r="A17" s="43" t="s">
        <v>138</v>
      </c>
      <c r="B17" s="61"/>
      <c r="C17" s="62"/>
      <c r="D17" s="49"/>
      <c r="E17" s="49"/>
      <c r="F17" s="74"/>
      <c r="G17" s="49"/>
      <c r="H17" s="49"/>
      <c r="I17" s="49"/>
      <c r="J17" s="49">
        <f>J18+J18+J19+J20</f>
        <v>469500000</v>
      </c>
    </row>
    <row r="18" spans="1:10" ht="15.75">
      <c r="A18" s="81" t="s">
        <v>141</v>
      </c>
      <c r="B18" s="61"/>
      <c r="C18" s="62"/>
      <c r="D18" s="49"/>
      <c r="E18" s="49"/>
      <c r="F18" s="74"/>
      <c r="G18" s="49"/>
      <c r="H18" s="49"/>
      <c r="I18" s="49"/>
      <c r="J18" s="49"/>
    </row>
    <row r="19" spans="1:10" ht="15.75">
      <c r="A19" s="81" t="s">
        <v>142</v>
      </c>
      <c r="B19" s="61"/>
      <c r="C19" s="62"/>
      <c r="D19" s="49"/>
      <c r="E19" s="49"/>
      <c r="F19" s="74"/>
      <c r="G19" s="49"/>
      <c r="H19" s="49"/>
      <c r="I19" s="49"/>
      <c r="J19" s="49"/>
    </row>
    <row r="20" spans="1:10" ht="15.75">
      <c r="A20" s="81" t="s">
        <v>576</v>
      </c>
      <c r="B20" s="61"/>
      <c r="C20" s="62"/>
      <c r="D20" s="49"/>
      <c r="E20" s="49"/>
      <c r="F20" s="74"/>
      <c r="G20" s="49"/>
      <c r="H20" s="49"/>
      <c r="I20" s="49"/>
      <c r="J20" s="299">
        <v>469500000</v>
      </c>
    </row>
    <row r="21" spans="1:10" ht="15.75">
      <c r="A21" s="29" t="s">
        <v>567</v>
      </c>
      <c r="B21" s="487">
        <v>150000000000</v>
      </c>
      <c r="C21" s="488"/>
      <c r="D21" s="75">
        <f>SUM(D13:D17)</f>
        <v>0</v>
      </c>
      <c r="E21" s="75">
        <f>SUM(E13:E17)</f>
        <v>0</v>
      </c>
      <c r="F21" s="76">
        <f>F16</f>
        <v>0</v>
      </c>
      <c r="G21" s="75">
        <f>G13+G14</f>
        <v>22706844651</v>
      </c>
      <c r="H21" s="75">
        <f>H13+H14-H17</f>
        <v>10306987274</v>
      </c>
      <c r="I21" s="75">
        <f>I13+I14-I17</f>
        <v>3410429248</v>
      </c>
      <c r="J21" s="82">
        <f>J13+J14-J17</f>
        <v>75715062377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77" t="s">
        <v>75</v>
      </c>
      <c r="D23" s="477"/>
      <c r="E23" s="477"/>
      <c r="F23" s="477"/>
      <c r="G23" s="477" t="s">
        <v>76</v>
      </c>
      <c r="H23" s="477"/>
      <c r="I23" s="477"/>
      <c r="J23" s="477"/>
    </row>
    <row r="24" spans="1:10" ht="43.5" customHeight="1">
      <c r="A24" s="15"/>
      <c r="B24" s="16"/>
      <c r="C24" s="479" t="s">
        <v>113</v>
      </c>
      <c r="D24" s="480"/>
      <c r="E24" s="45" t="s">
        <v>112</v>
      </c>
      <c r="F24" s="45" t="s">
        <v>111</v>
      </c>
      <c r="G24" s="479" t="s">
        <v>113</v>
      </c>
      <c r="H24" s="480"/>
      <c r="I24" s="45" t="s">
        <v>54</v>
      </c>
      <c r="J24" s="45" t="s">
        <v>111</v>
      </c>
    </row>
    <row r="25" spans="1:10" ht="15">
      <c r="A25" s="15" t="s">
        <v>107</v>
      </c>
      <c r="B25" s="16"/>
      <c r="C25" s="471">
        <v>76532000000</v>
      </c>
      <c r="D25" s="472"/>
      <c r="E25" s="50"/>
      <c r="F25" s="50"/>
      <c r="G25" s="471">
        <f>C25</f>
        <v>76532000000</v>
      </c>
      <c r="H25" s="472"/>
      <c r="I25" s="50"/>
      <c r="J25" s="50"/>
    </row>
    <row r="26" spans="1:10" ht="15">
      <c r="A26" s="15" t="s">
        <v>108</v>
      </c>
      <c r="B26" s="16"/>
      <c r="C26" s="476">
        <v>73468000000</v>
      </c>
      <c r="D26" s="470"/>
      <c r="E26" s="50"/>
      <c r="F26" s="50"/>
      <c r="G26" s="476">
        <f>C26</f>
        <v>73468000000</v>
      </c>
      <c r="H26" s="470"/>
      <c r="I26" s="50"/>
      <c r="J26" s="50"/>
    </row>
    <row r="27" spans="1:10" ht="15">
      <c r="A27" s="15" t="s">
        <v>109</v>
      </c>
      <c r="B27" s="16"/>
      <c r="C27" s="476"/>
      <c r="D27" s="470"/>
      <c r="E27" s="50"/>
      <c r="F27" s="50"/>
      <c r="G27" s="476"/>
      <c r="H27" s="470"/>
      <c r="I27" s="50"/>
      <c r="J27" s="50"/>
    </row>
    <row r="28" spans="1:10" ht="15">
      <c r="A28" s="15" t="s">
        <v>110</v>
      </c>
      <c r="B28" s="16"/>
      <c r="C28" s="476"/>
      <c r="D28" s="470"/>
      <c r="E28" s="50"/>
      <c r="F28" s="50"/>
      <c r="G28" s="476"/>
      <c r="H28" s="470"/>
      <c r="I28" s="50"/>
      <c r="J28" s="50"/>
    </row>
    <row r="29" spans="1:10" ht="15.75">
      <c r="A29" s="30" t="s">
        <v>49</v>
      </c>
      <c r="B29" s="33"/>
      <c r="C29" s="481">
        <f>SUM(C25:D28)</f>
        <v>150000000000</v>
      </c>
      <c r="D29" s="482"/>
      <c r="E29" s="51"/>
      <c r="F29" s="51"/>
      <c r="G29" s="481">
        <f>SUM(G25:H28)</f>
        <v>150000000000</v>
      </c>
      <c r="H29" s="482"/>
      <c r="I29" s="51"/>
      <c r="J29" s="51"/>
    </row>
    <row r="30" spans="1:10" ht="18.75" customHeight="1">
      <c r="A30" s="47" t="s">
        <v>114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73" t="s">
        <v>47</v>
      </c>
      <c r="F32" s="474"/>
      <c r="G32" s="475"/>
      <c r="H32" s="473" t="s">
        <v>133</v>
      </c>
      <c r="I32" s="474"/>
      <c r="J32" s="475"/>
    </row>
    <row r="33" spans="1:10" ht="15">
      <c r="A33" s="15" t="s">
        <v>115</v>
      </c>
      <c r="B33" s="16"/>
      <c r="C33" s="16"/>
      <c r="D33" s="16"/>
      <c r="E33" s="471"/>
      <c r="F33" s="478"/>
      <c r="G33" s="472"/>
      <c r="H33" s="471"/>
      <c r="I33" s="478"/>
      <c r="J33" s="472"/>
    </row>
    <row r="34" spans="1:10" ht="15">
      <c r="A34" s="15" t="s">
        <v>116</v>
      </c>
      <c r="B34" s="16"/>
      <c r="C34" s="16"/>
      <c r="D34" s="16"/>
      <c r="E34" s="476">
        <v>150000000000</v>
      </c>
      <c r="F34" s="469"/>
      <c r="G34" s="470"/>
      <c r="H34" s="476">
        <v>150000000000</v>
      </c>
      <c r="I34" s="469"/>
      <c r="J34" s="470"/>
    </row>
    <row r="35" spans="1:10" ht="15">
      <c r="A35" s="15" t="s">
        <v>117</v>
      </c>
      <c r="B35" s="16"/>
      <c r="C35" s="16"/>
      <c r="D35" s="16"/>
      <c r="E35" s="476"/>
      <c r="F35" s="469"/>
      <c r="G35" s="470"/>
      <c r="H35" s="469"/>
      <c r="I35" s="469"/>
      <c r="J35" s="470"/>
    </row>
    <row r="36" spans="1:10" ht="15">
      <c r="A36" s="15" t="s">
        <v>118</v>
      </c>
      <c r="B36" s="16"/>
      <c r="C36" s="16"/>
      <c r="D36" s="16"/>
      <c r="E36" s="476"/>
      <c r="F36" s="469"/>
      <c r="G36" s="470"/>
      <c r="H36" s="469"/>
      <c r="I36" s="469"/>
      <c r="J36" s="470"/>
    </row>
    <row r="37" spans="1:10" ht="15">
      <c r="A37" s="15" t="s">
        <v>119</v>
      </c>
      <c r="B37" s="16"/>
      <c r="C37" s="16"/>
      <c r="D37" s="16"/>
      <c r="E37" s="476">
        <v>150000000000</v>
      </c>
      <c r="F37" s="469"/>
      <c r="G37" s="470"/>
      <c r="H37" s="476">
        <v>150000000000</v>
      </c>
      <c r="I37" s="469"/>
      <c r="J37" s="470"/>
    </row>
    <row r="38" spans="1:10" ht="15">
      <c r="A38" s="32" t="s">
        <v>120</v>
      </c>
      <c r="B38" s="33"/>
      <c r="C38" s="33"/>
      <c r="D38" s="33"/>
      <c r="E38" s="466"/>
      <c r="F38" s="467"/>
      <c r="G38" s="468"/>
      <c r="H38" s="466"/>
      <c r="I38" s="467"/>
      <c r="J38" s="468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121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122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123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124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73" t="s">
        <v>47</v>
      </c>
      <c r="F44" s="474"/>
      <c r="G44" s="475"/>
      <c r="H44" s="473" t="s">
        <v>133</v>
      </c>
      <c r="I44" s="474"/>
      <c r="J44" s="475"/>
    </row>
    <row r="45" spans="1:10" ht="15">
      <c r="A45" s="41" t="s">
        <v>125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126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127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128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8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127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128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129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127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128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130</v>
      </c>
    </row>
    <row r="56" ht="15">
      <c r="A56" s="10" t="s">
        <v>5</v>
      </c>
    </row>
    <row r="57" ht="15">
      <c r="A57" s="10" t="s">
        <v>131</v>
      </c>
    </row>
    <row r="58" ht="15">
      <c r="A58" s="10" t="s">
        <v>98</v>
      </c>
    </row>
    <row r="59" ht="15">
      <c r="A59" s="10" t="s">
        <v>6</v>
      </c>
    </row>
    <row r="60" ht="15">
      <c r="A60" s="10" t="s">
        <v>7</v>
      </c>
    </row>
    <row r="61" ht="15">
      <c r="A61" s="10" t="s">
        <v>132</v>
      </c>
    </row>
  </sheetData>
  <sheetProtection password="DAF5" sheet="1"/>
  <mergeCells count="36">
    <mergeCell ref="B3:C3"/>
    <mergeCell ref="B5:C5"/>
    <mergeCell ref="B21:C21"/>
    <mergeCell ref="C23:F23"/>
    <mergeCell ref="B12:C12"/>
    <mergeCell ref="B13:C13"/>
    <mergeCell ref="B4:C4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48">
      <selection activeCell="G160" sqref="G160:I160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  <col min="9" max="9" width="8.69921875" style="0" customWidth="1"/>
  </cols>
  <sheetData>
    <row r="1" spans="1:9" ht="15.75">
      <c r="A1" s="266" t="s">
        <v>363</v>
      </c>
      <c r="B1" s="267"/>
      <c r="C1" s="267"/>
      <c r="D1" s="267"/>
      <c r="E1" s="267"/>
      <c r="F1" s="267"/>
      <c r="G1" s="267"/>
      <c r="H1" s="267"/>
      <c r="I1" s="268"/>
    </row>
    <row r="2" spans="1:9" ht="15">
      <c r="A2" s="364" t="s">
        <v>364</v>
      </c>
      <c r="B2" s="365"/>
      <c r="C2" s="365"/>
      <c r="D2" s="365"/>
      <c r="E2" s="400"/>
      <c r="F2" s="361" t="s">
        <v>365</v>
      </c>
      <c r="G2" s="361" t="s">
        <v>366</v>
      </c>
      <c r="H2" s="361" t="s">
        <v>367</v>
      </c>
      <c r="I2" s="361" t="s">
        <v>368</v>
      </c>
    </row>
    <row r="3" spans="1:9" ht="15">
      <c r="A3" s="401"/>
      <c r="B3" s="402"/>
      <c r="C3" s="402"/>
      <c r="D3" s="402"/>
      <c r="E3" s="403"/>
      <c r="F3" s="362"/>
      <c r="G3" s="362"/>
      <c r="H3" s="362"/>
      <c r="I3" s="362"/>
    </row>
    <row r="4" spans="1:9" ht="15">
      <c r="A4" s="404"/>
      <c r="B4" s="405"/>
      <c r="C4" s="405"/>
      <c r="D4" s="405"/>
      <c r="E4" s="406"/>
      <c r="F4" s="363"/>
      <c r="G4" s="363"/>
      <c r="H4" s="363"/>
      <c r="I4" s="363"/>
    </row>
    <row r="5" spans="1:9" ht="15.75">
      <c r="A5" s="407" t="s">
        <v>369</v>
      </c>
      <c r="B5" s="408"/>
      <c r="C5" s="408"/>
      <c r="D5" s="191"/>
      <c r="E5" s="191"/>
      <c r="F5" s="190"/>
      <c r="G5" s="192"/>
      <c r="H5" s="193"/>
      <c r="I5" s="194"/>
    </row>
    <row r="6" spans="1:9" ht="15.75">
      <c r="A6" s="195" t="s">
        <v>370</v>
      </c>
      <c r="B6" s="196"/>
      <c r="C6" s="196"/>
      <c r="D6" s="198"/>
      <c r="E6" s="198"/>
      <c r="F6" s="197"/>
      <c r="G6" s="199"/>
      <c r="H6" s="200"/>
      <c r="I6" s="201"/>
    </row>
    <row r="7" spans="1:9" ht="15.75">
      <c r="A7" s="202" t="s">
        <v>371</v>
      </c>
      <c r="B7" s="196"/>
      <c r="C7" s="196"/>
      <c r="D7" s="198"/>
      <c r="E7" s="198"/>
      <c r="F7" s="197"/>
      <c r="G7" s="203"/>
      <c r="H7" s="200"/>
      <c r="I7" s="204"/>
    </row>
    <row r="8" spans="1:9" ht="15.75">
      <c r="A8" s="202" t="s">
        <v>372</v>
      </c>
      <c r="B8" s="196"/>
      <c r="C8" s="196"/>
      <c r="D8" s="198"/>
      <c r="E8" s="198"/>
      <c r="F8" s="197"/>
      <c r="G8" s="203"/>
      <c r="H8" s="200"/>
      <c r="I8" s="204"/>
    </row>
    <row r="9" spans="1:9" ht="15.75">
      <c r="A9" s="202" t="s">
        <v>373</v>
      </c>
      <c r="B9" s="196"/>
      <c r="C9" s="196"/>
      <c r="D9" s="198"/>
      <c r="E9" s="198"/>
      <c r="F9" s="197"/>
      <c r="G9" s="203"/>
      <c r="H9" s="200"/>
      <c r="I9" s="204"/>
    </row>
    <row r="10" spans="1:9" ht="15.75">
      <c r="A10" s="202" t="s">
        <v>374</v>
      </c>
      <c r="B10" s="196"/>
      <c r="C10" s="196"/>
      <c r="D10" s="198"/>
      <c r="E10" s="198"/>
      <c r="F10" s="197"/>
      <c r="G10" s="203"/>
      <c r="H10" s="200"/>
      <c r="I10" s="204"/>
    </row>
    <row r="11" spans="1:9" ht="15.75">
      <c r="A11" s="202" t="s">
        <v>375</v>
      </c>
      <c r="B11" s="196"/>
      <c r="C11" s="196"/>
      <c r="D11" s="198"/>
      <c r="E11" s="198"/>
      <c r="F11" s="197"/>
      <c r="G11" s="203"/>
      <c r="H11" s="200"/>
      <c r="I11" s="204"/>
    </row>
    <row r="12" spans="1:9" ht="15.75">
      <c r="A12" s="202" t="s">
        <v>376</v>
      </c>
      <c r="B12" s="196"/>
      <c r="C12" s="196"/>
      <c r="D12" s="198"/>
      <c r="E12" s="198"/>
      <c r="F12" s="197"/>
      <c r="G12" s="203"/>
      <c r="H12" s="200"/>
      <c r="I12" s="204"/>
    </row>
    <row r="13" spans="1:9" ht="15.75">
      <c r="A13" s="195" t="s">
        <v>377</v>
      </c>
      <c r="B13" s="196"/>
      <c r="C13" s="196"/>
      <c r="D13" s="198"/>
      <c r="E13" s="198"/>
      <c r="F13" s="197"/>
      <c r="G13" s="199"/>
      <c r="H13" s="200"/>
      <c r="I13" s="201"/>
    </row>
    <row r="14" spans="1:9" ht="15.75">
      <c r="A14" s="358" t="s">
        <v>378</v>
      </c>
      <c r="B14" s="359"/>
      <c r="C14" s="359"/>
      <c r="D14" s="198"/>
      <c r="E14" s="198"/>
      <c r="F14" s="197"/>
      <c r="G14" s="203"/>
      <c r="H14" s="200"/>
      <c r="I14" s="201"/>
    </row>
    <row r="15" spans="1:9" ht="15.75">
      <c r="A15" s="195" t="s">
        <v>370</v>
      </c>
      <c r="B15" s="196"/>
      <c r="C15" s="196"/>
      <c r="D15" s="198"/>
      <c r="E15" s="198"/>
      <c r="F15" s="197"/>
      <c r="G15" s="199"/>
      <c r="H15" s="200"/>
      <c r="I15" s="201"/>
    </row>
    <row r="16" spans="1:9" ht="15.75">
      <c r="A16" s="202" t="s">
        <v>379</v>
      </c>
      <c r="B16" s="196"/>
      <c r="C16" s="196"/>
      <c r="D16" s="198"/>
      <c r="E16" s="198"/>
      <c r="F16" s="197"/>
      <c r="G16" s="203"/>
      <c r="H16" s="200"/>
      <c r="I16" s="204"/>
    </row>
    <row r="17" spans="1:9" ht="15.75">
      <c r="A17" s="202" t="s">
        <v>374</v>
      </c>
      <c r="B17" s="196"/>
      <c r="C17" s="196"/>
      <c r="D17" s="198"/>
      <c r="E17" s="198"/>
      <c r="F17" s="197"/>
      <c r="G17" s="203"/>
      <c r="H17" s="200"/>
      <c r="I17" s="204"/>
    </row>
    <row r="18" spans="1:9" ht="15.75">
      <c r="A18" s="202" t="s">
        <v>375</v>
      </c>
      <c r="B18" s="196"/>
      <c r="C18" s="196"/>
      <c r="D18" s="198"/>
      <c r="E18" s="198"/>
      <c r="F18" s="197"/>
      <c r="G18" s="203"/>
      <c r="H18" s="200"/>
      <c r="I18" s="204"/>
    </row>
    <row r="19" spans="1:9" ht="15.75">
      <c r="A19" s="202" t="s">
        <v>376</v>
      </c>
      <c r="B19" s="196"/>
      <c r="C19" s="196"/>
      <c r="D19" s="198"/>
      <c r="E19" s="198"/>
      <c r="F19" s="197"/>
      <c r="G19" s="203"/>
      <c r="H19" s="200"/>
      <c r="I19" s="204"/>
    </row>
    <row r="20" spans="1:9" ht="15.75">
      <c r="A20" s="227" t="s">
        <v>377</v>
      </c>
      <c r="B20" s="228"/>
      <c r="C20" s="228"/>
      <c r="D20" s="208"/>
      <c r="E20" s="208"/>
      <c r="F20" s="207"/>
      <c r="G20" s="209"/>
      <c r="H20" s="210"/>
      <c r="I20" s="211"/>
    </row>
    <row r="21" spans="1:9" ht="15.75">
      <c r="A21" s="229"/>
      <c r="B21" s="230"/>
      <c r="C21" s="230"/>
      <c r="D21" s="220"/>
      <c r="E21" s="220"/>
      <c r="F21" s="220"/>
      <c r="G21" s="221"/>
      <c r="H21" s="222"/>
      <c r="I21" s="223"/>
    </row>
    <row r="22" spans="1:9" ht="15.75">
      <c r="A22" s="213" t="s">
        <v>514</v>
      </c>
      <c r="B22" s="179"/>
      <c r="C22" s="179"/>
      <c r="D22" s="179"/>
      <c r="E22" s="179"/>
      <c r="F22" s="418">
        <v>53844143309</v>
      </c>
      <c r="G22" s="419"/>
      <c r="H22" s="418">
        <v>55925143309</v>
      </c>
      <c r="I22" s="419"/>
    </row>
    <row r="23" spans="1:9" ht="15.75">
      <c r="A23" s="213"/>
      <c r="B23" s="179"/>
      <c r="C23" s="179"/>
      <c r="D23" s="179"/>
      <c r="E23" s="179"/>
      <c r="F23" s="179"/>
      <c r="G23" s="179"/>
      <c r="H23" s="179"/>
      <c r="I23" s="214"/>
    </row>
    <row r="24" spans="1:9" ht="15.75">
      <c r="A24" s="213" t="s">
        <v>380</v>
      </c>
      <c r="B24" s="179"/>
      <c r="C24" s="179"/>
      <c r="D24" s="179"/>
      <c r="E24" s="214"/>
      <c r="F24" s="427" t="s">
        <v>368</v>
      </c>
      <c r="G24" s="429"/>
      <c r="H24" s="422" t="s">
        <v>547</v>
      </c>
      <c r="I24" s="423"/>
    </row>
    <row r="25" spans="1:9" ht="15.75">
      <c r="A25" s="224" t="s">
        <v>381</v>
      </c>
      <c r="B25" s="153"/>
      <c r="C25" s="153"/>
      <c r="D25" s="153"/>
      <c r="E25" s="153"/>
      <c r="F25" s="444">
        <v>0</v>
      </c>
      <c r="G25" s="445"/>
      <c r="H25" s="444"/>
      <c r="I25" s="445"/>
    </row>
    <row r="26" spans="1:9" ht="15.75">
      <c r="A26" s="156" t="s">
        <v>382</v>
      </c>
      <c r="B26" s="157"/>
      <c r="C26" s="157"/>
      <c r="D26" s="157"/>
      <c r="E26" s="157"/>
      <c r="F26" s="414">
        <v>1606668953</v>
      </c>
      <c r="G26" s="415"/>
      <c r="H26" s="414"/>
      <c r="I26" s="415"/>
    </row>
    <row r="27" spans="1:9" ht="15.75">
      <c r="A27" s="156" t="s">
        <v>383</v>
      </c>
      <c r="B27" s="157"/>
      <c r="C27" s="157"/>
      <c r="D27" s="157"/>
      <c r="E27" s="157"/>
      <c r="F27" s="414"/>
      <c r="G27" s="415"/>
      <c r="H27" s="414"/>
      <c r="I27" s="415"/>
    </row>
    <row r="28" spans="1:9" ht="15.75">
      <c r="A28" s="156" t="s">
        <v>376</v>
      </c>
      <c r="B28" s="157"/>
      <c r="C28" s="157"/>
      <c r="D28" s="157"/>
      <c r="E28" s="157"/>
      <c r="F28" s="414">
        <v>350000000</v>
      </c>
      <c r="G28" s="415"/>
      <c r="H28" s="414"/>
      <c r="I28" s="415"/>
    </row>
    <row r="29" spans="1:9" ht="15.75">
      <c r="A29" s="156" t="s">
        <v>384</v>
      </c>
      <c r="B29" s="157"/>
      <c r="C29" s="157"/>
      <c r="D29" s="157"/>
      <c r="E29" s="157"/>
      <c r="F29" s="414">
        <f>F25+F26-F27-F28</f>
        <v>1256668953</v>
      </c>
      <c r="G29" s="415"/>
      <c r="H29" s="414">
        <f>H25+H26-H27</f>
        <v>0</v>
      </c>
      <c r="I29" s="415"/>
    </row>
    <row r="30" spans="1:9" ht="15.75">
      <c r="A30" s="156"/>
      <c r="B30" s="157"/>
      <c r="C30" s="157"/>
      <c r="D30" s="157"/>
      <c r="E30" s="157"/>
      <c r="F30" s="158"/>
      <c r="G30" s="159"/>
      <c r="H30" s="187"/>
      <c r="I30" s="159"/>
    </row>
    <row r="31" spans="1:9" ht="15.75">
      <c r="A31" s="213" t="s">
        <v>385</v>
      </c>
      <c r="B31" s="179"/>
      <c r="C31" s="179"/>
      <c r="D31" s="179"/>
      <c r="E31" s="179"/>
      <c r="F31" s="520">
        <v>0</v>
      </c>
      <c r="G31" s="521"/>
      <c r="H31" s="520">
        <v>0</v>
      </c>
      <c r="I31" s="521"/>
    </row>
    <row r="32" spans="1:9" ht="15.75">
      <c r="A32" s="183"/>
      <c r="B32" s="157"/>
      <c r="C32" s="157"/>
      <c r="D32" s="157"/>
      <c r="E32" s="157"/>
      <c r="F32" s="231"/>
      <c r="G32" s="159"/>
      <c r="H32" s="232"/>
      <c r="I32" s="159"/>
    </row>
    <row r="33" spans="1:9" ht="15.75">
      <c r="A33" s="213" t="s">
        <v>386</v>
      </c>
      <c r="B33" s="179"/>
      <c r="C33" s="179"/>
      <c r="D33" s="179"/>
      <c r="E33" s="179"/>
      <c r="F33" s="418">
        <v>14463298475</v>
      </c>
      <c r="G33" s="526"/>
      <c r="H33" s="527">
        <v>60648948539</v>
      </c>
      <c r="I33" s="526"/>
    </row>
    <row r="34" spans="1:9" ht="15.75">
      <c r="A34" s="213" t="s">
        <v>387</v>
      </c>
      <c r="B34" s="179"/>
      <c r="C34" s="179"/>
      <c r="D34" s="179"/>
      <c r="E34" s="179"/>
      <c r="F34" s="522"/>
      <c r="G34" s="523"/>
      <c r="H34" s="522"/>
      <c r="I34" s="523"/>
    </row>
    <row r="35" spans="1:9" ht="15.75">
      <c r="A35" s="156" t="s">
        <v>388</v>
      </c>
      <c r="B35" s="157"/>
      <c r="C35" s="157"/>
      <c r="D35" s="157"/>
      <c r="E35" s="157"/>
      <c r="F35" s="444">
        <v>28908776309</v>
      </c>
      <c r="G35" s="445"/>
      <c r="H35" s="444">
        <v>30699768637</v>
      </c>
      <c r="I35" s="445"/>
    </row>
    <row r="36" spans="1:9" ht="15.75">
      <c r="A36" s="160" t="s">
        <v>389</v>
      </c>
      <c r="B36" s="161"/>
      <c r="C36" s="161"/>
      <c r="D36" s="161"/>
      <c r="E36" s="161"/>
      <c r="F36" s="420">
        <v>1298818148</v>
      </c>
      <c r="G36" s="421"/>
      <c r="H36" s="420">
        <v>1000360030</v>
      </c>
      <c r="I36" s="421"/>
    </row>
    <row r="37" spans="1:9" ht="15.75">
      <c r="A37" s="427" t="s">
        <v>390</v>
      </c>
      <c r="B37" s="428"/>
      <c r="C37" s="428"/>
      <c r="D37" s="428"/>
      <c r="E37" s="429"/>
      <c r="F37" s="418">
        <f>SUM(F35:G36)</f>
        <v>30207594457</v>
      </c>
      <c r="G37" s="419"/>
      <c r="H37" s="418">
        <f>SUM(H35:I36)</f>
        <v>31700128667</v>
      </c>
      <c r="I37" s="419"/>
    </row>
    <row r="38" spans="1:9" ht="15.75">
      <c r="A38" s="185"/>
      <c r="B38" s="167"/>
      <c r="C38" s="167"/>
      <c r="D38" s="167"/>
      <c r="E38" s="167"/>
      <c r="F38" s="154"/>
      <c r="G38" s="186"/>
      <c r="H38" s="186"/>
      <c r="I38" s="165"/>
    </row>
    <row r="39" spans="1:9" ht="15.75">
      <c r="A39" s="151" t="s">
        <v>391</v>
      </c>
      <c r="B39" s="153"/>
      <c r="C39" s="153"/>
      <c r="D39" s="153"/>
      <c r="E39" s="153"/>
      <c r="F39" s="444"/>
      <c r="G39" s="445"/>
      <c r="H39" s="444"/>
      <c r="I39" s="445"/>
    </row>
    <row r="40" spans="1:9" ht="15.75">
      <c r="A40" s="183" t="s">
        <v>392</v>
      </c>
      <c r="B40" s="157"/>
      <c r="C40" s="157"/>
      <c r="D40" s="157"/>
      <c r="E40" s="157"/>
      <c r="F40" s="507"/>
      <c r="G40" s="508"/>
      <c r="H40" s="414"/>
      <c r="I40" s="415"/>
    </row>
    <row r="41" spans="1:9" ht="15.75">
      <c r="A41" s="156" t="s">
        <v>393</v>
      </c>
      <c r="B41" s="157"/>
      <c r="C41" s="157"/>
      <c r="D41" s="157"/>
      <c r="E41" s="157"/>
      <c r="F41" s="414">
        <f>125154651+18305439+94250785</f>
        <v>237710875</v>
      </c>
      <c r="G41" s="415"/>
      <c r="H41" s="414">
        <v>113349966</v>
      </c>
      <c r="I41" s="415"/>
    </row>
    <row r="42" spans="1:9" ht="15.75">
      <c r="A42" s="156" t="s">
        <v>394</v>
      </c>
      <c r="B42" s="157"/>
      <c r="C42" s="157"/>
      <c r="D42" s="157"/>
      <c r="E42" s="157"/>
      <c r="F42" s="442"/>
      <c r="G42" s="443"/>
      <c r="H42" s="414"/>
      <c r="I42" s="415"/>
    </row>
    <row r="43" spans="1:9" ht="15.75">
      <c r="A43" s="156" t="s">
        <v>395</v>
      </c>
      <c r="B43" s="157"/>
      <c r="C43" s="157"/>
      <c r="D43" s="157"/>
      <c r="E43" s="157"/>
      <c r="F43" s="442"/>
      <c r="G43" s="443"/>
      <c r="H43" s="414"/>
      <c r="I43" s="415"/>
    </row>
    <row r="44" spans="1:9" ht="15.75">
      <c r="A44" s="156" t="s">
        <v>396</v>
      </c>
      <c r="B44" s="157"/>
      <c r="C44" s="157"/>
      <c r="D44" s="157"/>
      <c r="E44" s="157"/>
      <c r="F44" s="414"/>
      <c r="G44" s="415"/>
      <c r="H44" s="414"/>
      <c r="I44" s="415"/>
    </row>
    <row r="45" spans="1:9" ht="15.75">
      <c r="A45" s="156" t="s">
        <v>397</v>
      </c>
      <c r="B45" s="157"/>
      <c r="C45" s="157"/>
      <c r="D45" s="157"/>
      <c r="E45" s="157"/>
      <c r="F45" s="414"/>
      <c r="G45" s="415"/>
      <c r="H45" s="414"/>
      <c r="I45" s="415"/>
    </row>
    <row r="46" spans="1:9" ht="15.75">
      <c r="A46" s="156" t="s">
        <v>398</v>
      </c>
      <c r="B46" s="157"/>
      <c r="C46" s="157"/>
      <c r="D46" s="157"/>
      <c r="E46" s="157"/>
      <c r="F46" s="414">
        <f>19296561+265251156</f>
        <v>284547717</v>
      </c>
      <c r="G46" s="415"/>
      <c r="H46" s="414">
        <v>544276209</v>
      </c>
      <c r="I46" s="415"/>
    </row>
    <row r="47" spans="1:9" ht="15.75">
      <c r="A47" s="156" t="s">
        <v>549</v>
      </c>
      <c r="B47" s="157"/>
      <c r="C47" s="157"/>
      <c r="D47" s="157"/>
      <c r="E47" s="157"/>
      <c r="F47" s="414">
        <v>89840900</v>
      </c>
      <c r="G47" s="415"/>
      <c r="H47" s="414"/>
      <c r="I47" s="415"/>
    </row>
    <row r="48" spans="1:9" ht="15.75">
      <c r="A48" s="156" t="s">
        <v>399</v>
      </c>
      <c r="B48" s="157"/>
      <c r="C48" s="157"/>
      <c r="D48" s="157"/>
      <c r="E48" s="157"/>
      <c r="F48" s="414">
        <f>6159934435-612099492</f>
        <v>5547834943</v>
      </c>
      <c r="G48" s="415"/>
      <c r="H48" s="430">
        <v>6397856781</v>
      </c>
      <c r="I48" s="431"/>
    </row>
    <row r="49" spans="1:9" ht="15.75">
      <c r="A49" s="183" t="s">
        <v>400</v>
      </c>
      <c r="B49" s="157"/>
      <c r="C49" s="157"/>
      <c r="D49" s="157"/>
      <c r="E49" s="157"/>
      <c r="F49" s="414"/>
      <c r="G49" s="415"/>
      <c r="H49" s="414"/>
      <c r="I49" s="415"/>
    </row>
    <row r="50" spans="1:9" ht="15.75">
      <c r="A50" s="156" t="s">
        <v>401</v>
      </c>
      <c r="B50" s="157"/>
      <c r="C50" s="157"/>
      <c r="D50" s="157"/>
      <c r="E50" s="157"/>
      <c r="F50" s="414"/>
      <c r="G50" s="415"/>
      <c r="H50" s="414"/>
      <c r="I50" s="415"/>
    </row>
    <row r="51" spans="1:9" ht="15.75">
      <c r="A51" s="160" t="s">
        <v>402</v>
      </c>
      <c r="B51" s="161"/>
      <c r="C51" s="161"/>
      <c r="D51" s="161"/>
      <c r="E51" s="161"/>
      <c r="F51" s="420"/>
      <c r="G51" s="421"/>
      <c r="H51" s="420"/>
      <c r="I51" s="421"/>
    </row>
    <row r="52" spans="1:9" ht="15.75">
      <c r="A52" s="213"/>
      <c r="B52" s="233" t="s">
        <v>329</v>
      </c>
      <c r="C52" s="233"/>
      <c r="D52" s="233"/>
      <c r="E52" s="234"/>
      <c r="F52" s="418">
        <f>SUM(F41:G51)</f>
        <v>6159934435</v>
      </c>
      <c r="G52" s="419"/>
      <c r="H52" s="418">
        <f>SUM(H41:H51)</f>
        <v>7055482956</v>
      </c>
      <c r="I52" s="419"/>
    </row>
    <row r="53" spans="1:9" ht="15.75">
      <c r="A53" s="237"/>
      <c r="B53" s="237"/>
      <c r="C53" s="237"/>
      <c r="D53" s="237"/>
      <c r="E53" s="237"/>
      <c r="F53" s="238"/>
      <c r="G53" s="238"/>
      <c r="H53" s="238"/>
      <c r="I53" s="238"/>
    </row>
    <row r="54" spans="1:9" ht="15.75">
      <c r="A54" s="183" t="s">
        <v>403</v>
      </c>
      <c r="B54" s="157"/>
      <c r="C54" s="157"/>
      <c r="D54" s="157"/>
      <c r="E54" s="157"/>
      <c r="F54" s="444"/>
      <c r="G54" s="445"/>
      <c r="H54" s="444"/>
      <c r="I54" s="445"/>
    </row>
    <row r="55" spans="1:9" ht="15.75">
      <c r="A55" s="156" t="s">
        <v>404</v>
      </c>
      <c r="B55" s="157"/>
      <c r="C55" s="157"/>
      <c r="D55" s="157"/>
      <c r="E55" s="157"/>
      <c r="F55" s="414">
        <v>2191150428</v>
      </c>
      <c r="G55" s="415"/>
      <c r="H55" s="414">
        <v>2494679592</v>
      </c>
      <c r="I55" s="415"/>
    </row>
    <row r="56" spans="1:9" ht="15.75">
      <c r="A56" s="160"/>
      <c r="B56" s="161"/>
      <c r="C56" s="161"/>
      <c r="D56" s="161"/>
      <c r="E56" s="161"/>
      <c r="F56" s="524"/>
      <c r="G56" s="525"/>
      <c r="H56" s="420">
        <v>0</v>
      </c>
      <c r="I56" s="421"/>
    </row>
    <row r="57" spans="1:9" ht="15.75">
      <c r="A57" s="427" t="s">
        <v>329</v>
      </c>
      <c r="B57" s="428"/>
      <c r="C57" s="428"/>
      <c r="D57" s="428"/>
      <c r="E57" s="429"/>
      <c r="F57" s="418">
        <f>SUM(F55:G56)</f>
        <v>2191150428</v>
      </c>
      <c r="G57" s="419"/>
      <c r="H57" s="418">
        <f>SUM(H55:I56)</f>
        <v>2494679592</v>
      </c>
      <c r="I57" s="419"/>
    </row>
    <row r="58" spans="1:9" ht="15.75">
      <c r="A58" s="185"/>
      <c r="B58" s="167"/>
      <c r="C58" s="167"/>
      <c r="D58" s="167"/>
      <c r="E58" s="167"/>
      <c r="F58" s="154"/>
      <c r="G58" s="186"/>
      <c r="H58" s="186"/>
      <c r="I58" s="155"/>
    </row>
    <row r="59" spans="1:9" ht="15.75">
      <c r="A59" s="151" t="s">
        <v>405</v>
      </c>
      <c r="B59" s="153"/>
      <c r="C59" s="153"/>
      <c r="D59" s="153"/>
      <c r="E59" s="153"/>
      <c r="F59" s="516" t="s">
        <v>368</v>
      </c>
      <c r="G59" s="517"/>
      <c r="H59" s="518" t="s">
        <v>547</v>
      </c>
      <c r="I59" s="519"/>
    </row>
    <row r="60" spans="1:9" ht="15.75">
      <c r="A60" s="156" t="s">
        <v>406</v>
      </c>
      <c r="B60" s="157"/>
      <c r="C60" s="157"/>
      <c r="D60" s="157"/>
      <c r="E60" s="157"/>
      <c r="F60" s="414"/>
      <c r="G60" s="415"/>
      <c r="H60" s="414"/>
      <c r="I60" s="415"/>
    </row>
    <row r="61" spans="1:9" ht="15.75">
      <c r="A61" s="156" t="s">
        <v>500</v>
      </c>
      <c r="B61" s="157"/>
      <c r="C61" s="157"/>
      <c r="D61" s="157"/>
      <c r="E61" s="157"/>
      <c r="F61" s="414">
        <f>231768632+875470+140310957-139727315</f>
        <v>233227744</v>
      </c>
      <c r="G61" s="415"/>
      <c r="H61" s="414">
        <v>125524633</v>
      </c>
      <c r="I61" s="415"/>
    </row>
    <row r="62" spans="1:9" ht="15.75">
      <c r="A62" s="156" t="s">
        <v>407</v>
      </c>
      <c r="B62" s="157"/>
      <c r="C62" s="157"/>
      <c r="D62" s="157"/>
      <c r="E62" s="157"/>
      <c r="F62" s="414">
        <f>494732009-35942395</f>
        <v>458789614</v>
      </c>
      <c r="G62" s="415"/>
      <c r="H62" s="414">
        <v>542539197</v>
      </c>
      <c r="I62" s="415"/>
    </row>
    <row r="63" spans="1:9" ht="15.75">
      <c r="A63" s="156" t="s">
        <v>408</v>
      </c>
      <c r="B63" s="157"/>
      <c r="C63" s="157"/>
      <c r="D63" s="157"/>
      <c r="E63" s="157"/>
      <c r="F63" s="414">
        <v>10461071957</v>
      </c>
      <c r="G63" s="415"/>
      <c r="H63" s="414">
        <v>13461071957</v>
      </c>
      <c r="I63" s="415"/>
    </row>
    <row r="64" spans="1:9" ht="15.75">
      <c r="A64" s="156" t="s">
        <v>409</v>
      </c>
      <c r="B64" s="157"/>
      <c r="C64" s="157"/>
      <c r="D64" s="157"/>
      <c r="E64" s="157"/>
      <c r="F64" s="414"/>
      <c r="G64" s="415"/>
      <c r="H64" s="414"/>
      <c r="I64" s="415"/>
    </row>
    <row r="65" spans="1:9" ht="15.75">
      <c r="A65" s="160" t="s">
        <v>410</v>
      </c>
      <c r="B65" s="161"/>
      <c r="C65" s="161"/>
      <c r="D65" s="161"/>
      <c r="E65" s="161"/>
      <c r="F65" s="420">
        <f>29400746162-11153089315</f>
        <v>18247656847</v>
      </c>
      <c r="G65" s="421"/>
      <c r="H65" s="420">
        <f>29311144937-14129135787</f>
        <v>15182009150</v>
      </c>
      <c r="I65" s="421"/>
    </row>
    <row r="66" spans="1:9" ht="15.75">
      <c r="A66" s="427" t="s">
        <v>329</v>
      </c>
      <c r="B66" s="428"/>
      <c r="C66" s="428"/>
      <c r="D66" s="428"/>
      <c r="E66" s="429"/>
      <c r="F66" s="418">
        <f>SUM(F60:G65)</f>
        <v>29400746162</v>
      </c>
      <c r="G66" s="419"/>
      <c r="H66" s="418">
        <f>SUM(H60:I65)</f>
        <v>29311144937</v>
      </c>
      <c r="I66" s="419"/>
    </row>
    <row r="67" spans="1:9" ht="15.75">
      <c r="A67" s="185"/>
      <c r="B67" s="167"/>
      <c r="C67" s="167"/>
      <c r="D67" s="167"/>
      <c r="E67" s="168"/>
      <c r="F67" s="164"/>
      <c r="G67" s="186"/>
      <c r="H67" s="186"/>
      <c r="I67" s="155"/>
    </row>
    <row r="68" spans="1:9" ht="15.75">
      <c r="A68" s="151" t="s">
        <v>411</v>
      </c>
      <c r="B68" s="153"/>
      <c r="C68" s="153"/>
      <c r="D68" s="153"/>
      <c r="E68" s="239"/>
      <c r="F68" s="520"/>
      <c r="G68" s="521"/>
      <c r="H68" s="522"/>
      <c r="I68" s="523"/>
    </row>
    <row r="69" spans="1:9" ht="15.75">
      <c r="A69" s="151"/>
      <c r="B69" s="153"/>
      <c r="C69" s="153"/>
      <c r="D69" s="153"/>
      <c r="E69" s="239"/>
      <c r="F69" s="308"/>
      <c r="G69" s="182"/>
      <c r="H69" s="240"/>
      <c r="I69" s="225"/>
    </row>
    <row r="70" spans="1:9" ht="15.75">
      <c r="A70" s="213" t="s">
        <v>412</v>
      </c>
      <c r="B70" s="179"/>
      <c r="C70" s="179"/>
      <c r="D70" s="179"/>
      <c r="E70" s="214"/>
      <c r="F70" s="418">
        <v>320864712600</v>
      </c>
      <c r="G70" s="419"/>
      <c r="H70" s="418">
        <v>320864712600</v>
      </c>
      <c r="I70" s="419"/>
    </row>
    <row r="71" spans="1:9" ht="15.75">
      <c r="A71" s="151" t="s">
        <v>413</v>
      </c>
      <c r="B71" s="241"/>
      <c r="C71" s="241"/>
      <c r="D71" s="241"/>
      <c r="E71" s="241"/>
      <c r="F71" s="516" t="s">
        <v>555</v>
      </c>
      <c r="G71" s="517"/>
      <c r="H71" s="518" t="s">
        <v>547</v>
      </c>
      <c r="I71" s="519"/>
    </row>
    <row r="72" spans="1:9" ht="15.75">
      <c r="A72" s="156" t="s">
        <v>414</v>
      </c>
      <c r="B72" s="157"/>
      <c r="C72" s="157"/>
      <c r="D72" s="157"/>
      <c r="E72" s="212"/>
      <c r="F72" s="412"/>
      <c r="G72" s="413"/>
      <c r="H72" s="412"/>
      <c r="I72" s="413"/>
    </row>
    <row r="73" spans="1:9" ht="15.75">
      <c r="A73" s="156" t="s">
        <v>415</v>
      </c>
      <c r="B73" s="157"/>
      <c r="C73" s="157"/>
      <c r="D73" s="157"/>
      <c r="E73" s="212"/>
      <c r="F73" s="412"/>
      <c r="G73" s="413"/>
      <c r="H73" s="412"/>
      <c r="I73" s="413"/>
    </row>
    <row r="74" spans="1:9" ht="15.75">
      <c r="A74" s="156" t="s">
        <v>416</v>
      </c>
      <c r="B74" s="157"/>
      <c r="C74" s="157"/>
      <c r="D74" s="157"/>
      <c r="E74" s="212"/>
      <c r="F74" s="447"/>
      <c r="G74" s="448"/>
      <c r="H74" s="447"/>
      <c r="I74" s="448"/>
    </row>
    <row r="75" spans="1:9" ht="15.75">
      <c r="A75" s="178"/>
      <c r="B75" s="179"/>
      <c r="C75" s="179"/>
      <c r="D75" s="179"/>
      <c r="E75" s="179"/>
      <c r="F75" s="242"/>
      <c r="G75" s="243"/>
      <c r="H75" s="243"/>
      <c r="I75" s="244"/>
    </row>
    <row r="76" spans="1:9" ht="15.75">
      <c r="A76" s="151" t="s">
        <v>417</v>
      </c>
      <c r="B76" s="241"/>
      <c r="C76" s="241"/>
      <c r="D76" s="241"/>
      <c r="E76" s="241"/>
      <c r="F76" s="516" t="s">
        <v>555</v>
      </c>
      <c r="G76" s="517"/>
      <c r="H76" s="516" t="s">
        <v>555</v>
      </c>
      <c r="I76" s="517"/>
    </row>
    <row r="77" spans="1:9" ht="15.75">
      <c r="A77" s="183" t="s">
        <v>418</v>
      </c>
      <c r="B77" s="235"/>
      <c r="C77" s="235"/>
      <c r="D77" s="235"/>
      <c r="E77" s="235"/>
      <c r="F77" s="514"/>
      <c r="G77" s="515"/>
      <c r="H77" s="514"/>
      <c r="I77" s="515"/>
    </row>
    <row r="78" spans="1:9" ht="15.75">
      <c r="A78" s="156" t="s">
        <v>419</v>
      </c>
      <c r="B78" s="157"/>
      <c r="C78" s="157"/>
      <c r="D78" s="157"/>
      <c r="E78" s="212"/>
      <c r="F78" s="412"/>
      <c r="G78" s="413"/>
      <c r="H78" s="412"/>
      <c r="I78" s="413"/>
    </row>
    <row r="79" spans="1:9" ht="15.75">
      <c r="A79" s="156" t="s">
        <v>420</v>
      </c>
      <c r="B79" s="157"/>
      <c r="C79" s="157"/>
      <c r="D79" s="157"/>
      <c r="E79" s="212"/>
      <c r="F79" s="412"/>
      <c r="G79" s="413"/>
      <c r="H79" s="412"/>
      <c r="I79" s="413"/>
    </row>
    <row r="80" spans="1:9" ht="15.75">
      <c r="A80" s="183" t="s">
        <v>421</v>
      </c>
      <c r="B80" s="235"/>
      <c r="C80" s="235"/>
      <c r="D80" s="235"/>
      <c r="E80" s="245"/>
      <c r="F80" s="514"/>
      <c r="G80" s="515"/>
      <c r="H80" s="514"/>
      <c r="I80" s="515"/>
    </row>
    <row r="81" spans="1:9" ht="15.75">
      <c r="A81" s="183" t="s">
        <v>422</v>
      </c>
      <c r="B81" s="235"/>
      <c r="C81" s="235"/>
      <c r="D81" s="235"/>
      <c r="E81" s="245"/>
      <c r="F81" s="514"/>
      <c r="G81" s="515"/>
      <c r="H81" s="514"/>
      <c r="I81" s="515"/>
    </row>
    <row r="82" spans="1:9" ht="15.75">
      <c r="A82" s="156" t="s">
        <v>423</v>
      </c>
      <c r="B82" s="157"/>
      <c r="C82" s="157"/>
      <c r="D82" s="157"/>
      <c r="E82" s="212"/>
      <c r="F82" s="412"/>
      <c r="G82" s="413"/>
      <c r="H82" s="412"/>
      <c r="I82" s="413"/>
    </row>
    <row r="83" spans="1:9" ht="15.75">
      <c r="A83" s="156" t="s">
        <v>424</v>
      </c>
      <c r="B83" s="157"/>
      <c r="C83" s="157"/>
      <c r="D83" s="157"/>
      <c r="E83" s="212"/>
      <c r="F83" s="412"/>
      <c r="G83" s="413"/>
      <c r="H83" s="412"/>
      <c r="I83" s="413"/>
    </row>
    <row r="84" spans="1:9" ht="15.75">
      <c r="A84" s="160" t="s">
        <v>425</v>
      </c>
      <c r="B84" s="161"/>
      <c r="C84" s="161"/>
      <c r="D84" s="161"/>
      <c r="E84" s="226"/>
      <c r="F84" s="447"/>
      <c r="G84" s="448"/>
      <c r="H84" s="447"/>
      <c r="I84" s="448"/>
    </row>
    <row r="85" spans="1:9" ht="15.75">
      <c r="A85" s="178"/>
      <c r="B85" s="179"/>
      <c r="C85" s="179"/>
      <c r="D85" s="179"/>
      <c r="E85" s="214"/>
      <c r="F85" s="242"/>
      <c r="G85" s="244"/>
      <c r="H85" s="242"/>
      <c r="I85" s="244"/>
    </row>
    <row r="86" spans="1:9" ht="15.75">
      <c r="A86" s="178"/>
      <c r="B86" s="179"/>
      <c r="C86" s="179"/>
      <c r="D86" s="179"/>
      <c r="E86" s="214"/>
      <c r="F86" s="242"/>
      <c r="G86" s="244"/>
      <c r="H86" s="242"/>
      <c r="I86" s="244"/>
    </row>
    <row r="87" spans="1:9" ht="15.75">
      <c r="A87" s="183" t="s">
        <v>323</v>
      </c>
      <c r="B87" s="235"/>
      <c r="C87" s="235"/>
      <c r="D87" s="235"/>
      <c r="E87" s="235"/>
      <c r="F87" s="253"/>
      <c r="G87" s="254"/>
      <c r="H87" s="254"/>
      <c r="I87" s="172"/>
    </row>
    <row r="88" spans="1:9" ht="15.75">
      <c r="A88" s="151" t="s">
        <v>72</v>
      </c>
      <c r="B88" s="241"/>
      <c r="C88" s="241"/>
      <c r="D88" s="241"/>
      <c r="E88" s="241"/>
      <c r="F88" s="501" t="s">
        <v>568</v>
      </c>
      <c r="G88" s="502"/>
      <c r="H88" s="503" t="s">
        <v>569</v>
      </c>
      <c r="I88" s="504"/>
    </row>
    <row r="89" spans="1:9" ht="15.75">
      <c r="A89" s="183" t="s">
        <v>539</v>
      </c>
      <c r="B89" s="235"/>
      <c r="C89" s="235"/>
      <c r="D89" s="235"/>
      <c r="E89" s="235"/>
      <c r="F89" s="514"/>
      <c r="G89" s="515"/>
      <c r="H89" s="514"/>
      <c r="I89" s="515"/>
    </row>
    <row r="90" spans="1:9" ht="15.75">
      <c r="A90" s="183" t="s">
        <v>426</v>
      </c>
      <c r="B90" s="235"/>
      <c r="C90" s="235"/>
      <c r="D90" s="235"/>
      <c r="E90" s="235"/>
      <c r="F90" s="507">
        <f>F91+F92</f>
        <v>299359761829</v>
      </c>
      <c r="G90" s="508"/>
      <c r="H90" s="507">
        <f>H91+H92</f>
        <v>256042887236</v>
      </c>
      <c r="I90" s="508"/>
    </row>
    <row r="91" spans="1:9" ht="15.75">
      <c r="A91" s="156" t="s">
        <v>427</v>
      </c>
      <c r="B91" s="157"/>
      <c r="C91" s="157"/>
      <c r="D91" s="157"/>
      <c r="E91" s="157"/>
      <c r="F91" s="414"/>
      <c r="G91" s="415"/>
      <c r="H91" s="414"/>
      <c r="I91" s="415"/>
    </row>
    <row r="92" spans="1:9" ht="15.75">
      <c r="A92" s="156" t="s">
        <v>428</v>
      </c>
      <c r="B92" s="157"/>
      <c r="C92" s="157"/>
      <c r="D92" s="157"/>
      <c r="E92" s="157"/>
      <c r="F92" s="414">
        <v>299359761829</v>
      </c>
      <c r="G92" s="415"/>
      <c r="H92" s="414">
        <v>256042887236</v>
      </c>
      <c r="I92" s="415"/>
    </row>
    <row r="93" spans="1:9" ht="15.75">
      <c r="A93" s="156" t="s">
        <v>429</v>
      </c>
      <c r="B93" s="157"/>
      <c r="C93" s="157"/>
      <c r="D93" s="157"/>
      <c r="E93" s="157"/>
      <c r="F93" s="158"/>
      <c r="G93" s="159"/>
      <c r="H93" s="187"/>
      <c r="I93" s="159"/>
    </row>
    <row r="94" spans="1:9" ht="15.75">
      <c r="A94" s="156" t="s">
        <v>430</v>
      </c>
      <c r="B94" s="157"/>
      <c r="C94" s="157"/>
      <c r="D94" s="157"/>
      <c r="E94" s="157"/>
      <c r="F94" s="158"/>
      <c r="G94" s="159"/>
      <c r="H94" s="187"/>
      <c r="I94" s="159"/>
    </row>
    <row r="95" spans="1:9" ht="15.75">
      <c r="A95" s="156" t="s">
        <v>431</v>
      </c>
      <c r="B95" s="157"/>
      <c r="C95" s="157"/>
      <c r="D95" s="157"/>
      <c r="E95" s="157"/>
      <c r="F95" s="158"/>
      <c r="G95" s="159"/>
      <c r="H95" s="187"/>
      <c r="I95" s="159"/>
    </row>
    <row r="96" spans="1:9" ht="15.75">
      <c r="A96" s="156" t="s">
        <v>432</v>
      </c>
      <c r="B96" s="157"/>
      <c r="C96" s="157"/>
      <c r="D96" s="157"/>
      <c r="E96" s="157"/>
      <c r="F96" s="158"/>
      <c r="G96" s="159"/>
      <c r="H96" s="187"/>
      <c r="I96" s="159"/>
    </row>
    <row r="97" spans="1:9" ht="15.75">
      <c r="A97" s="156" t="s">
        <v>433</v>
      </c>
      <c r="B97" s="157"/>
      <c r="C97" s="157"/>
      <c r="D97" s="157"/>
      <c r="E97" s="157"/>
      <c r="F97" s="158"/>
      <c r="G97" s="159"/>
      <c r="H97" s="187"/>
      <c r="I97" s="159"/>
    </row>
    <row r="98" spans="1:9" ht="15.75">
      <c r="A98" s="156" t="s">
        <v>434</v>
      </c>
      <c r="B98" s="157"/>
      <c r="C98" s="157"/>
      <c r="D98" s="157"/>
      <c r="E98" s="157"/>
      <c r="F98" s="158"/>
      <c r="G98" s="159"/>
      <c r="H98" s="187"/>
      <c r="I98" s="159"/>
    </row>
    <row r="99" spans="1:9" ht="15.75">
      <c r="A99" s="156" t="s">
        <v>435</v>
      </c>
      <c r="B99" s="157"/>
      <c r="C99" s="157"/>
      <c r="D99" s="157"/>
      <c r="E99" s="157"/>
      <c r="F99" s="158"/>
      <c r="G99" s="159"/>
      <c r="H99" s="187"/>
      <c r="I99" s="159"/>
    </row>
    <row r="100" spans="1:9" ht="15.75">
      <c r="A100" s="156" t="s">
        <v>436</v>
      </c>
      <c r="B100" s="157"/>
      <c r="C100" s="157"/>
      <c r="D100" s="157"/>
      <c r="E100" s="157"/>
      <c r="F100" s="158"/>
      <c r="G100" s="159"/>
      <c r="H100" s="187"/>
      <c r="I100" s="159"/>
    </row>
    <row r="101" spans="1:9" ht="15.75">
      <c r="A101" s="156" t="s">
        <v>437</v>
      </c>
      <c r="B101" s="157"/>
      <c r="C101" s="157"/>
      <c r="D101" s="157"/>
      <c r="E101" s="157"/>
      <c r="F101" s="158"/>
      <c r="G101" s="159"/>
      <c r="H101" s="187"/>
      <c r="I101" s="159"/>
    </row>
    <row r="102" spans="1:9" ht="15.75">
      <c r="A102" s="156" t="s">
        <v>438</v>
      </c>
      <c r="B102" s="157"/>
      <c r="C102" s="157"/>
      <c r="D102" s="157"/>
      <c r="E102" s="157"/>
      <c r="F102" s="158"/>
      <c r="G102" s="159"/>
      <c r="H102" s="187"/>
      <c r="I102" s="159"/>
    </row>
    <row r="103" spans="1:9" ht="15.75">
      <c r="A103" s="160" t="s">
        <v>439</v>
      </c>
      <c r="B103" s="161"/>
      <c r="C103" s="161"/>
      <c r="D103" s="161"/>
      <c r="E103" s="161"/>
      <c r="F103" s="162"/>
      <c r="G103" s="163"/>
      <c r="H103" s="246"/>
      <c r="I103" s="163"/>
    </row>
    <row r="104" spans="1:9" ht="15.75">
      <c r="A104" s="247"/>
      <c r="B104" s="247"/>
      <c r="C104" s="247"/>
      <c r="D104" s="247"/>
      <c r="E104" s="247"/>
      <c r="F104" s="248"/>
      <c r="G104" s="248"/>
      <c r="H104" s="248"/>
      <c r="I104" s="248"/>
    </row>
    <row r="105" spans="1:9" ht="15.75">
      <c r="A105" s="183" t="s">
        <v>440</v>
      </c>
      <c r="B105" s="235"/>
      <c r="C105" s="235"/>
      <c r="D105" s="235"/>
      <c r="E105" s="235"/>
      <c r="F105" s="416">
        <f>SUM(F106:G112)</f>
        <v>11011695668</v>
      </c>
      <c r="G105" s="417"/>
      <c r="H105" s="416">
        <f>SUM(H106:I112)</f>
        <v>8867142554</v>
      </c>
      <c r="I105" s="417"/>
    </row>
    <row r="106" spans="1:9" ht="15.75">
      <c r="A106" s="258" t="s">
        <v>441</v>
      </c>
      <c r="B106" s="259"/>
      <c r="C106" s="259"/>
      <c r="D106" s="157"/>
      <c r="E106" s="157"/>
      <c r="F106" s="414">
        <f>204241515+800496359+790823372+9099577</f>
        <v>1804660823</v>
      </c>
      <c r="G106" s="415"/>
      <c r="H106" s="414">
        <v>2810183198</v>
      </c>
      <c r="I106" s="415"/>
    </row>
    <row r="107" spans="1:9" ht="15.75">
      <c r="A107" s="511" t="s">
        <v>465</v>
      </c>
      <c r="B107" s="512"/>
      <c r="C107" s="512"/>
      <c r="D107" s="512"/>
      <c r="E107" s="513"/>
      <c r="F107" s="414"/>
      <c r="G107" s="415"/>
      <c r="H107" s="414"/>
      <c r="I107" s="415"/>
    </row>
    <row r="108" spans="1:9" ht="15.75">
      <c r="A108" s="156" t="s">
        <v>466</v>
      </c>
      <c r="B108" s="157"/>
      <c r="C108" s="157"/>
      <c r="D108" s="157"/>
      <c r="E108" s="157"/>
      <c r="F108" s="414">
        <f>738340595+3093826699+5319995600</f>
        <v>9152162894</v>
      </c>
      <c r="G108" s="415"/>
      <c r="H108" s="414">
        <v>5542729840</v>
      </c>
      <c r="I108" s="415"/>
    </row>
    <row r="109" spans="1:9" ht="15.75">
      <c r="A109" s="511" t="s">
        <v>467</v>
      </c>
      <c r="B109" s="512"/>
      <c r="C109" s="512"/>
      <c r="D109" s="512"/>
      <c r="E109" s="513"/>
      <c r="F109" s="414"/>
      <c r="G109" s="415"/>
      <c r="H109" s="414"/>
      <c r="I109" s="415"/>
    </row>
    <row r="110" spans="1:9" ht="15.75">
      <c r="A110" s="156" t="s">
        <v>515</v>
      </c>
      <c r="B110" s="157"/>
      <c r="C110" s="157"/>
      <c r="D110" s="157"/>
      <c r="E110" s="157"/>
      <c r="F110" s="414">
        <v>54871951</v>
      </c>
      <c r="G110" s="415"/>
      <c r="H110" s="414">
        <v>514229516</v>
      </c>
      <c r="I110" s="415"/>
    </row>
    <row r="111" spans="1:9" ht="15.75">
      <c r="A111" s="156" t="s">
        <v>468</v>
      </c>
      <c r="B111" s="157"/>
      <c r="C111" s="157"/>
      <c r="D111" s="157"/>
      <c r="E111" s="157"/>
      <c r="F111" s="414"/>
      <c r="G111" s="415"/>
      <c r="H111" s="414"/>
      <c r="I111" s="415"/>
    </row>
    <row r="112" spans="1:9" ht="15.75">
      <c r="A112" s="169" t="s">
        <v>469</v>
      </c>
      <c r="B112" s="170"/>
      <c r="C112" s="170"/>
      <c r="D112" s="170"/>
      <c r="E112" s="257"/>
      <c r="F112" s="414"/>
      <c r="G112" s="415"/>
      <c r="H112" s="414"/>
      <c r="I112" s="415"/>
    </row>
    <row r="113" spans="1:9" ht="15.75">
      <c r="A113" s="156"/>
      <c r="B113" s="157"/>
      <c r="C113" s="157"/>
      <c r="D113" s="157"/>
      <c r="E113" s="157"/>
      <c r="F113" s="158"/>
      <c r="G113" s="159"/>
      <c r="H113" s="187"/>
      <c r="I113" s="159"/>
    </row>
    <row r="114" spans="1:9" ht="15.75">
      <c r="A114" s="183" t="s">
        <v>470</v>
      </c>
      <c r="B114" s="235"/>
      <c r="C114" s="235"/>
      <c r="D114" s="235"/>
      <c r="E114" s="235"/>
      <c r="F114" s="507"/>
      <c r="G114" s="508"/>
      <c r="H114" s="236"/>
      <c r="I114" s="189"/>
    </row>
    <row r="115" spans="1:9" ht="15.75">
      <c r="A115" s="156" t="s">
        <v>471</v>
      </c>
      <c r="B115" s="157"/>
      <c r="C115" s="157"/>
      <c r="D115" s="157"/>
      <c r="E115" s="157"/>
      <c r="F115" s="158"/>
      <c r="G115" s="159"/>
      <c r="H115" s="187"/>
      <c r="I115" s="159"/>
    </row>
    <row r="116" spans="1:9" ht="15.75">
      <c r="A116" s="156" t="s">
        <v>472</v>
      </c>
      <c r="B116" s="157"/>
      <c r="C116" s="157"/>
      <c r="D116" s="157"/>
      <c r="E116" s="157"/>
      <c r="F116" s="158"/>
      <c r="G116" s="159"/>
      <c r="H116" s="187"/>
      <c r="I116" s="159"/>
    </row>
    <row r="117" spans="1:9" ht="15.75">
      <c r="A117" s="156" t="s">
        <v>473</v>
      </c>
      <c r="B117" s="157"/>
      <c r="C117" s="157"/>
      <c r="D117" s="157"/>
      <c r="E117" s="157"/>
      <c r="F117" s="158"/>
      <c r="G117" s="159"/>
      <c r="H117" s="187"/>
      <c r="I117" s="159"/>
    </row>
    <row r="118" spans="1:9" ht="15.75">
      <c r="A118" s="156" t="s">
        <v>474</v>
      </c>
      <c r="B118" s="157"/>
      <c r="C118" s="157"/>
      <c r="D118" s="157"/>
      <c r="E118" s="157"/>
      <c r="F118" s="158"/>
      <c r="G118" s="159"/>
      <c r="H118" s="187"/>
      <c r="I118" s="159"/>
    </row>
    <row r="119" spans="1:9" ht="15.75">
      <c r="A119" s="156" t="s">
        <v>475</v>
      </c>
      <c r="B119" s="157"/>
      <c r="C119" s="157"/>
      <c r="D119" s="157"/>
      <c r="E119" s="157"/>
      <c r="F119" s="158"/>
      <c r="G119" s="159"/>
      <c r="H119" s="187"/>
      <c r="I119" s="159"/>
    </row>
    <row r="120" spans="1:9" ht="15.75">
      <c r="A120" s="178"/>
      <c r="B120" s="179"/>
      <c r="C120" s="179"/>
      <c r="D120" s="179"/>
      <c r="E120" s="179"/>
      <c r="F120" s="181"/>
      <c r="G120" s="181"/>
      <c r="H120" s="181"/>
      <c r="I120" s="182"/>
    </row>
    <row r="121" spans="1:9" ht="15.75">
      <c r="A121" s="183" t="s">
        <v>476</v>
      </c>
      <c r="B121" s="235"/>
      <c r="C121" s="235"/>
      <c r="D121" s="235"/>
      <c r="E121" s="245"/>
      <c r="F121" s="501" t="s">
        <v>570</v>
      </c>
      <c r="G121" s="502"/>
      <c r="H121" s="503" t="s">
        <v>569</v>
      </c>
      <c r="I121" s="504"/>
    </row>
    <row r="122" spans="1:9" ht="15.75">
      <c r="A122" s="156" t="s">
        <v>477</v>
      </c>
      <c r="B122" s="157"/>
      <c r="C122" s="157"/>
      <c r="D122" s="157"/>
      <c r="E122" s="212"/>
      <c r="F122" s="414"/>
      <c r="G122" s="415"/>
      <c r="H122" s="158"/>
      <c r="I122" s="159"/>
    </row>
    <row r="123" spans="1:9" ht="15.75">
      <c r="A123" s="156" t="s">
        <v>478</v>
      </c>
      <c r="B123" s="157"/>
      <c r="C123" s="157"/>
      <c r="D123" s="157"/>
      <c r="E123" s="212"/>
      <c r="F123" s="414"/>
      <c r="G123" s="415"/>
      <c r="H123" s="158"/>
      <c r="I123" s="159"/>
    </row>
    <row r="124" spans="1:9" ht="15.75">
      <c r="A124" s="156" t="s">
        <v>479</v>
      </c>
      <c r="B124" s="157"/>
      <c r="C124" s="157"/>
      <c r="D124" s="157"/>
      <c r="E124" s="212"/>
      <c r="F124" s="414">
        <v>292171668000</v>
      </c>
      <c r="G124" s="415"/>
      <c r="H124" s="414">
        <v>275602456790</v>
      </c>
      <c r="I124" s="415"/>
    </row>
    <row r="125" spans="1:9" ht="15.75">
      <c r="A125" s="156" t="s">
        <v>98</v>
      </c>
      <c r="B125" s="157"/>
      <c r="C125" s="157"/>
      <c r="D125" s="157"/>
      <c r="E125" s="212"/>
      <c r="F125" s="158"/>
      <c r="G125" s="159"/>
      <c r="H125" s="158"/>
      <c r="I125" s="159"/>
    </row>
    <row r="126" spans="1:9" ht="15.75">
      <c r="A126" s="427" t="s">
        <v>329</v>
      </c>
      <c r="B126" s="428"/>
      <c r="C126" s="428"/>
      <c r="D126" s="428"/>
      <c r="E126" s="429"/>
      <c r="F126" s="418">
        <f>SUM(F122:G124)</f>
        <v>292171668000</v>
      </c>
      <c r="G126" s="419"/>
      <c r="H126" s="418">
        <f>SUM(H122:I124)</f>
        <v>275602456790</v>
      </c>
      <c r="I126" s="419"/>
    </row>
    <row r="127" spans="1:9" ht="15.75">
      <c r="A127" s="185"/>
      <c r="B127" s="167"/>
      <c r="C127" s="167"/>
      <c r="D127" s="167"/>
      <c r="E127" s="167"/>
      <c r="F127" s="164"/>
      <c r="G127" s="186"/>
      <c r="H127" s="186"/>
      <c r="I127" s="165"/>
    </row>
    <row r="128" spans="1:9" ht="15.75">
      <c r="A128" s="151" t="s">
        <v>480</v>
      </c>
      <c r="B128" s="241"/>
      <c r="C128" s="241"/>
      <c r="D128" s="241"/>
      <c r="E128" s="241"/>
      <c r="F128" s="501" t="s">
        <v>570</v>
      </c>
      <c r="G128" s="502"/>
      <c r="H128" s="503" t="s">
        <v>569</v>
      </c>
      <c r="I128" s="504"/>
    </row>
    <row r="129" spans="1:9" ht="15.75">
      <c r="A129" s="183" t="s">
        <v>481</v>
      </c>
      <c r="B129" s="235"/>
      <c r="C129" s="235"/>
      <c r="D129" s="235"/>
      <c r="E129" s="235"/>
      <c r="F129" s="507">
        <f>F131+F132+F133</f>
        <v>16566559808</v>
      </c>
      <c r="G129" s="508"/>
      <c r="H129" s="507">
        <f>H131+H132+H133</f>
        <v>35617619744</v>
      </c>
      <c r="I129" s="508"/>
    </row>
    <row r="130" spans="1:9" ht="15.75">
      <c r="A130" s="156" t="s">
        <v>482</v>
      </c>
      <c r="B130" s="157"/>
      <c r="C130" s="157"/>
      <c r="D130" s="157"/>
      <c r="E130" s="157"/>
      <c r="F130" s="158"/>
      <c r="G130" s="159"/>
      <c r="H130" s="158"/>
      <c r="I130" s="159"/>
    </row>
    <row r="131" spans="1:9" ht="15.75">
      <c r="A131" s="249" t="s">
        <v>483</v>
      </c>
      <c r="B131" s="184"/>
      <c r="C131" s="184"/>
      <c r="D131" s="184"/>
      <c r="E131" s="184"/>
      <c r="F131" s="509">
        <v>16407844501</v>
      </c>
      <c r="G131" s="510"/>
      <c r="H131" s="505">
        <v>12870388247</v>
      </c>
      <c r="I131" s="506"/>
    </row>
    <row r="132" spans="1:9" ht="15.75">
      <c r="A132" s="249" t="s">
        <v>484</v>
      </c>
      <c r="B132" s="184"/>
      <c r="C132" s="184"/>
      <c r="D132" s="184"/>
      <c r="E132" s="184"/>
      <c r="F132" s="505">
        <f>16566559808-16407844501</f>
        <v>158715307</v>
      </c>
      <c r="G132" s="506"/>
      <c r="H132" s="505">
        <v>22681465790</v>
      </c>
      <c r="I132" s="506"/>
    </row>
    <row r="133" spans="1:9" ht="15.75">
      <c r="A133" s="249" t="s">
        <v>548</v>
      </c>
      <c r="B133" s="184"/>
      <c r="C133" s="184"/>
      <c r="D133" s="184"/>
      <c r="E133" s="184"/>
      <c r="F133" s="505"/>
      <c r="G133" s="506"/>
      <c r="H133" s="414">
        <v>65765707</v>
      </c>
      <c r="I133" s="415"/>
    </row>
    <row r="134" spans="1:9" ht="15.75">
      <c r="A134" s="156" t="s">
        <v>97</v>
      </c>
      <c r="B134" s="157"/>
      <c r="C134" s="157"/>
      <c r="D134" s="157"/>
      <c r="E134" s="157"/>
      <c r="F134" s="447"/>
      <c r="G134" s="448"/>
      <c r="H134" s="187"/>
      <c r="I134" s="159"/>
    </row>
    <row r="135" spans="1:9" ht="15.75">
      <c r="A135" s="427"/>
      <c r="B135" s="428"/>
      <c r="C135" s="428"/>
      <c r="D135" s="428"/>
      <c r="E135" s="429"/>
      <c r="F135" s="164"/>
      <c r="G135" s="165"/>
      <c r="H135" s="186"/>
      <c r="I135" s="165"/>
    </row>
    <row r="136" spans="1:9" ht="15.75">
      <c r="A136" s="151" t="s">
        <v>501</v>
      </c>
      <c r="B136" s="241"/>
      <c r="C136" s="241"/>
      <c r="D136" s="241"/>
      <c r="E136" s="241"/>
      <c r="F136" s="501" t="s">
        <v>570</v>
      </c>
      <c r="G136" s="502"/>
      <c r="H136" s="503" t="s">
        <v>569</v>
      </c>
      <c r="I136" s="504"/>
    </row>
    <row r="137" spans="1:9" ht="15.75">
      <c r="A137" s="183" t="s">
        <v>485</v>
      </c>
      <c r="B137" s="235"/>
      <c r="C137" s="235"/>
      <c r="D137" s="235"/>
      <c r="E137" s="235"/>
      <c r="F137" s="188"/>
      <c r="G137" s="189"/>
      <c r="H137" s="236"/>
      <c r="I137" s="189"/>
    </row>
    <row r="138" spans="1:9" ht="15.75">
      <c r="A138" s="156" t="s">
        <v>491</v>
      </c>
      <c r="B138" s="157"/>
      <c r="C138" s="157"/>
      <c r="D138" s="157"/>
      <c r="E138" s="157"/>
      <c r="F138" s="414">
        <v>2231771875</v>
      </c>
      <c r="G138" s="415"/>
      <c r="H138" s="414">
        <v>107495546806</v>
      </c>
      <c r="I138" s="415"/>
    </row>
    <row r="139" spans="1:9" ht="15.75">
      <c r="A139" s="156" t="s">
        <v>486</v>
      </c>
      <c r="B139" s="157"/>
      <c r="C139" s="157"/>
      <c r="D139" s="157"/>
      <c r="E139" s="157"/>
      <c r="F139" s="414"/>
      <c r="G139" s="415"/>
      <c r="H139" s="414"/>
      <c r="I139" s="415"/>
    </row>
    <row r="140" spans="1:9" ht="15.75">
      <c r="A140" s="156" t="s">
        <v>487</v>
      </c>
      <c r="B140" s="157"/>
      <c r="C140" s="157"/>
      <c r="D140" s="157"/>
      <c r="E140" s="157"/>
      <c r="F140" s="414"/>
      <c r="G140" s="415"/>
      <c r="H140" s="414"/>
      <c r="I140" s="415"/>
    </row>
    <row r="141" spans="1:9" ht="15.75">
      <c r="A141" s="156" t="s">
        <v>488</v>
      </c>
      <c r="B141" s="157"/>
      <c r="C141" s="157"/>
      <c r="D141" s="157"/>
      <c r="E141" s="157"/>
      <c r="F141" s="414"/>
      <c r="G141" s="415"/>
      <c r="H141" s="414"/>
      <c r="I141" s="415"/>
    </row>
    <row r="142" spans="1:9" ht="15.75">
      <c r="A142" s="156" t="s">
        <v>489</v>
      </c>
      <c r="B142" s="157"/>
      <c r="C142" s="157"/>
      <c r="D142" s="157"/>
      <c r="E142" s="157"/>
      <c r="F142" s="430"/>
      <c r="G142" s="431"/>
      <c r="H142" s="414">
        <v>39996033749</v>
      </c>
      <c r="I142" s="415"/>
    </row>
    <row r="143" spans="1:9" ht="15.75">
      <c r="A143" s="160" t="s">
        <v>490</v>
      </c>
      <c r="B143" s="161"/>
      <c r="C143" s="161"/>
      <c r="D143" s="161"/>
      <c r="E143" s="161"/>
      <c r="F143" s="499">
        <f>F138-F142</f>
        <v>2231771875</v>
      </c>
      <c r="G143" s="500"/>
      <c r="H143" s="499">
        <f>H138-H142</f>
        <v>67499513057</v>
      </c>
      <c r="I143" s="500"/>
    </row>
    <row r="144" spans="1:9" ht="15.75">
      <c r="A144" s="157"/>
      <c r="B144" s="157"/>
      <c r="C144" s="157"/>
      <c r="D144" s="157"/>
      <c r="E144" s="157"/>
      <c r="F144" s="187"/>
      <c r="G144" s="187"/>
      <c r="H144" s="187"/>
      <c r="I144" s="187"/>
    </row>
    <row r="145" spans="1:9" ht="15.75">
      <c r="A145" s="235" t="s">
        <v>492</v>
      </c>
      <c r="B145" s="235"/>
      <c r="C145" s="235"/>
      <c r="D145" s="235"/>
      <c r="E145" s="235"/>
      <c r="F145" s="236"/>
      <c r="G145" s="236"/>
      <c r="H145" s="236"/>
      <c r="I145" s="236"/>
    </row>
    <row r="146" spans="1:9" ht="21.75" customHeight="1">
      <c r="A146" s="235" t="s">
        <v>493</v>
      </c>
      <c r="B146" s="235"/>
      <c r="C146" s="235"/>
      <c r="D146" s="235"/>
      <c r="E146" s="235"/>
      <c r="F146" s="236"/>
      <c r="G146" s="236"/>
      <c r="H146" s="236"/>
      <c r="I146" s="236"/>
    </row>
    <row r="147" spans="1:9" ht="17.25" customHeight="1">
      <c r="A147" s="495" t="s">
        <v>494</v>
      </c>
      <c r="B147" s="495"/>
      <c r="C147" s="495"/>
      <c r="D147" s="495"/>
      <c r="E147" s="495"/>
      <c r="F147" s="495"/>
      <c r="G147" s="495"/>
      <c r="H147" s="495"/>
      <c r="I147" s="495"/>
    </row>
    <row r="148" spans="1:9" ht="212.25" customHeight="1">
      <c r="A148" s="497" t="s">
        <v>580</v>
      </c>
      <c r="B148" s="498"/>
      <c r="C148" s="498"/>
      <c r="D148" s="498"/>
      <c r="E148" s="498"/>
      <c r="F148" s="498"/>
      <c r="G148" s="498"/>
      <c r="H148" s="498"/>
      <c r="I148" s="498"/>
    </row>
    <row r="149" spans="1:9" ht="15.75">
      <c r="A149" s="235" t="s">
        <v>502</v>
      </c>
      <c r="B149" s="235"/>
      <c r="C149" s="157"/>
      <c r="D149" s="157"/>
      <c r="E149" s="157"/>
      <c r="F149" s="187"/>
      <c r="G149" s="187"/>
      <c r="H149" s="187"/>
      <c r="I149" s="187"/>
    </row>
    <row r="150" spans="1:9" ht="16.5">
      <c r="A150" s="250"/>
      <c r="B150" s="250"/>
      <c r="C150" s="250"/>
      <c r="D150" s="250"/>
      <c r="E150" s="250"/>
      <c r="F150" s="251"/>
      <c r="G150" s="251"/>
      <c r="H150" s="251"/>
      <c r="I150" s="251"/>
    </row>
    <row r="151" spans="1:9" ht="16.5">
      <c r="A151" s="310"/>
      <c r="B151" s="310"/>
      <c r="C151" s="310"/>
      <c r="D151" s="310"/>
      <c r="E151" s="310"/>
      <c r="F151" s="496" t="s">
        <v>585</v>
      </c>
      <c r="G151" s="496"/>
      <c r="H151" s="496"/>
      <c r="I151" s="496"/>
    </row>
    <row r="152" spans="1:9" ht="16.5">
      <c r="A152" s="493" t="s">
        <v>443</v>
      </c>
      <c r="B152" s="493"/>
      <c r="C152" s="493"/>
      <c r="D152" s="493"/>
      <c r="E152" s="493"/>
      <c r="F152" s="493"/>
      <c r="G152" s="494" t="s">
        <v>39</v>
      </c>
      <c r="H152" s="494"/>
      <c r="I152" s="494"/>
    </row>
    <row r="153" spans="1:9" ht="15.75">
      <c r="A153" s="157"/>
      <c r="B153" s="157"/>
      <c r="C153" s="157"/>
      <c r="D153" s="157"/>
      <c r="E153" s="157"/>
      <c r="F153" s="187"/>
      <c r="G153" s="187"/>
      <c r="H153" s="187"/>
      <c r="I153" s="187"/>
    </row>
    <row r="154" spans="1:9" ht="15.75">
      <c r="A154" s="157"/>
      <c r="B154" s="157"/>
      <c r="C154" s="157"/>
      <c r="D154" s="157"/>
      <c r="E154" s="157"/>
      <c r="F154" s="187"/>
      <c r="G154" s="187"/>
      <c r="H154" s="187"/>
      <c r="I154" s="187"/>
    </row>
    <row r="155" spans="1:9" ht="15.75">
      <c r="A155" s="157"/>
      <c r="B155" s="157"/>
      <c r="C155" s="157"/>
      <c r="D155" s="157"/>
      <c r="E155" s="157"/>
      <c r="F155" s="187"/>
      <c r="G155" s="187"/>
      <c r="H155" s="187"/>
      <c r="I155" s="187"/>
    </row>
    <row r="156" spans="1:9" ht="15.75">
      <c r="A156" s="157" t="s">
        <v>582</v>
      </c>
      <c r="B156" s="157"/>
      <c r="C156" s="157"/>
      <c r="D156" s="157"/>
      <c r="E156" s="157" t="s">
        <v>582</v>
      </c>
      <c r="F156" s="187"/>
      <c r="G156" s="187"/>
      <c r="H156" s="187" t="s">
        <v>582</v>
      </c>
      <c r="I156" s="187"/>
    </row>
    <row r="157" spans="1:9" ht="15.75">
      <c r="A157" s="157"/>
      <c r="B157" s="157"/>
      <c r="C157" s="157"/>
      <c r="D157" s="157"/>
      <c r="E157" s="157"/>
      <c r="F157" s="187"/>
      <c r="G157" s="187"/>
      <c r="H157" s="187"/>
      <c r="I157" s="187"/>
    </row>
    <row r="158" spans="1:9" ht="15.75">
      <c r="A158" s="157"/>
      <c r="B158" s="157"/>
      <c r="C158" s="157"/>
      <c r="D158" s="157"/>
      <c r="E158" s="157"/>
      <c r="F158" s="187"/>
      <c r="G158" s="187"/>
      <c r="H158" s="187"/>
      <c r="I158" s="187"/>
    </row>
    <row r="159" spans="1:9" ht="15.75">
      <c r="A159" s="157"/>
      <c r="B159" s="157"/>
      <c r="C159" s="157"/>
      <c r="D159" s="157"/>
      <c r="E159" s="157"/>
      <c r="F159" s="187"/>
      <c r="G159" s="187"/>
      <c r="H159" s="187"/>
      <c r="I159" s="187"/>
    </row>
    <row r="160" spans="1:9" ht="16.5">
      <c r="A160" s="493" t="s">
        <v>575</v>
      </c>
      <c r="B160" s="493"/>
      <c r="C160" s="493"/>
      <c r="D160" s="493"/>
      <c r="E160" s="493"/>
      <c r="F160" s="493"/>
      <c r="G160" s="494" t="s">
        <v>235</v>
      </c>
      <c r="H160" s="494"/>
      <c r="I160" s="494"/>
    </row>
  </sheetData>
  <sheetProtection password="DAF5" sheet="1"/>
  <mergeCells count="190">
    <mergeCell ref="H2:H4"/>
    <mergeCell ref="I2:I4"/>
    <mergeCell ref="A5:C5"/>
    <mergeCell ref="A14:C14"/>
    <mergeCell ref="A2:D4"/>
    <mergeCell ref="E2:E4"/>
    <mergeCell ref="F2:F4"/>
    <mergeCell ref="G2:G4"/>
    <mergeCell ref="F22:G22"/>
    <mergeCell ref="H22:I22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3:G33"/>
    <mergeCell ref="H33:I33"/>
    <mergeCell ref="F34:G34"/>
    <mergeCell ref="H34:I34"/>
    <mergeCell ref="F35:G35"/>
    <mergeCell ref="H35:I35"/>
    <mergeCell ref="F36:G36"/>
    <mergeCell ref="H36:I36"/>
    <mergeCell ref="A37:E37"/>
    <mergeCell ref="F37:G37"/>
    <mergeCell ref="H37:I37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4:G54"/>
    <mergeCell ref="H54:I54"/>
    <mergeCell ref="F55:G55"/>
    <mergeCell ref="H55:I55"/>
    <mergeCell ref="F56:G56"/>
    <mergeCell ref="H56:I56"/>
    <mergeCell ref="A57:E57"/>
    <mergeCell ref="F57:G57"/>
    <mergeCell ref="H57:I57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A66:E66"/>
    <mergeCell ref="F66:G66"/>
    <mergeCell ref="H66:I66"/>
    <mergeCell ref="F68:G68"/>
    <mergeCell ref="H68:I68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105:G105"/>
    <mergeCell ref="H105:I105"/>
    <mergeCell ref="F106:G106"/>
    <mergeCell ref="H106:I106"/>
    <mergeCell ref="A107:E107"/>
    <mergeCell ref="F107:G107"/>
    <mergeCell ref="H107:I107"/>
    <mergeCell ref="F108:G108"/>
    <mergeCell ref="H108:I108"/>
    <mergeCell ref="A109:E109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4:G114"/>
    <mergeCell ref="F121:G121"/>
    <mergeCell ref="H121:I121"/>
    <mergeCell ref="F122:G122"/>
    <mergeCell ref="F123:G123"/>
    <mergeCell ref="F124:G124"/>
    <mergeCell ref="H124:I124"/>
    <mergeCell ref="A126:E126"/>
    <mergeCell ref="F126:G126"/>
    <mergeCell ref="H126:I126"/>
    <mergeCell ref="F128:G128"/>
    <mergeCell ref="H128:I128"/>
    <mergeCell ref="F129:G129"/>
    <mergeCell ref="H129:I129"/>
    <mergeCell ref="F131:G131"/>
    <mergeCell ref="H131:I131"/>
    <mergeCell ref="F132:G132"/>
    <mergeCell ref="H132:I132"/>
    <mergeCell ref="F133:G133"/>
    <mergeCell ref="H133:I133"/>
    <mergeCell ref="F134:G134"/>
    <mergeCell ref="A135:E135"/>
    <mergeCell ref="F136:G136"/>
    <mergeCell ref="H136:I136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43:G143"/>
    <mergeCell ref="H143:I143"/>
    <mergeCell ref="A160:F160"/>
    <mergeCell ref="G160:I160"/>
    <mergeCell ref="A147:I147"/>
    <mergeCell ref="F151:I151"/>
    <mergeCell ref="A152:F152"/>
    <mergeCell ref="G152:I152"/>
    <mergeCell ref="A148:I148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DCAn</cp:lastModifiedBy>
  <cp:lastPrinted>2012-10-18T03:24:39Z</cp:lastPrinted>
  <dcterms:created xsi:type="dcterms:W3CDTF">2003-03-30T03:53:28Z</dcterms:created>
  <dcterms:modified xsi:type="dcterms:W3CDTF">2012-10-22T01:36:40Z</dcterms:modified>
  <cp:category/>
  <cp:version/>
  <cp:contentType/>
  <cp:contentStatus/>
</cp:coreProperties>
</file>